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1_{3B227136-39E5-441E-B430-FA23F40F25F6}" xr6:coauthVersionLast="46" xr6:coauthVersionMax="46" xr10:uidLastSave="{00000000-0000-0000-0000-000000000000}"/>
  <bookViews>
    <workbookView xWindow="28680" yWindow="-120" windowWidth="29040" windowHeight="15840" xr2:uid="{00000000-000D-0000-FFFF-FFFF0000000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3" i="1" l="1"/>
  <c r="P22" i="1"/>
  <c r="P21" i="1"/>
  <c r="P20" i="1"/>
  <c r="P19" i="1"/>
  <c r="P18" i="1"/>
  <c r="P17" i="1"/>
  <c r="P16" i="1"/>
  <c r="P43" i="1"/>
  <c r="P42" i="1"/>
  <c r="F24" i="1"/>
  <c r="D24" i="1"/>
  <c r="O4" i="1" l="1"/>
  <c r="N4" i="1"/>
  <c r="M4" i="1"/>
  <c r="L4" i="1"/>
  <c r="K4" i="1"/>
  <c r="J4" i="1"/>
  <c r="I4" i="1"/>
  <c r="H4" i="1"/>
  <c r="G4" i="1"/>
  <c r="F4" i="1"/>
  <c r="E4" i="1"/>
  <c r="D4" i="1"/>
  <c r="C3" i="1" l="1"/>
  <c r="C25" i="1" l="1"/>
  <c r="C62" i="1" s="1"/>
  <c r="D7" i="1" l="1"/>
  <c r="D25" i="1" s="1"/>
  <c r="E24" i="1" l="1"/>
  <c r="D37" i="2" l="1"/>
  <c r="P10" i="1" l="1"/>
  <c r="P11" i="1"/>
  <c r="P12" i="1"/>
  <c r="P13" i="1"/>
  <c r="P14" i="1"/>
  <c r="P15" i="1"/>
  <c r="P57" i="1"/>
  <c r="P58" i="1"/>
  <c r="P59" i="1"/>
  <c r="P56" i="1"/>
  <c r="P29" i="1"/>
  <c r="P30" i="1"/>
  <c r="P31" i="1"/>
  <c r="P32" i="1"/>
  <c r="P33" i="1"/>
  <c r="P34" i="1"/>
  <c r="P35" i="1"/>
  <c r="P36" i="1"/>
  <c r="P37" i="1"/>
  <c r="P38" i="1"/>
  <c r="P39" i="1"/>
  <c r="P40" i="1"/>
  <c r="P41" i="1"/>
  <c r="P44" i="1"/>
  <c r="P45" i="1"/>
  <c r="P46" i="1"/>
  <c r="P47" i="1"/>
  <c r="P48" i="1"/>
  <c r="P49" i="1"/>
  <c r="P50" i="1"/>
  <c r="P51" i="1"/>
  <c r="P52" i="1"/>
  <c r="P53" i="1"/>
  <c r="P28" i="1"/>
  <c r="G24" i="1"/>
  <c r="H24" i="1"/>
  <c r="I24" i="1"/>
  <c r="J24" i="1"/>
  <c r="K24" i="1"/>
  <c r="L24" i="1"/>
  <c r="M24" i="1"/>
  <c r="N24" i="1"/>
  <c r="O24" i="1"/>
  <c r="P60" i="1" l="1"/>
  <c r="D54" i="1"/>
  <c r="D61" i="1" s="1"/>
  <c r="F54" i="1"/>
  <c r="F61" i="1" s="1"/>
  <c r="K54" i="1"/>
  <c r="K61" i="1" s="1"/>
  <c r="E54" i="1"/>
  <c r="E61" i="1" s="1"/>
  <c r="J54" i="1"/>
  <c r="J61" i="1" s="1"/>
  <c r="N54" i="1"/>
  <c r="N61" i="1" s="1"/>
  <c r="I54" i="1"/>
  <c r="I61" i="1" s="1"/>
  <c r="O54" i="1"/>
  <c r="O61" i="1" s="1"/>
  <c r="H54" i="1"/>
  <c r="H61" i="1" s="1"/>
  <c r="L54" i="1"/>
  <c r="L61" i="1" s="1"/>
  <c r="M54" i="1"/>
  <c r="M61" i="1" s="1"/>
  <c r="G54" i="1"/>
  <c r="G61" i="1" s="1"/>
  <c r="P24" i="1"/>
  <c r="P61" i="1" l="1"/>
  <c r="D62" i="1"/>
  <c r="E7" i="1" s="1"/>
  <c r="E25" i="1" s="1"/>
  <c r="E62" i="1" s="1"/>
  <c r="F7" i="1" s="1"/>
  <c r="F25" i="1" s="1"/>
  <c r="F62" i="1" s="1"/>
  <c r="G7" i="1" s="1"/>
  <c r="G25" i="1" s="1"/>
  <c r="G62" i="1" s="1"/>
  <c r="H7" i="1" s="1"/>
  <c r="H25" i="1" s="1"/>
  <c r="H62" i="1" s="1"/>
  <c r="I7" i="1" s="1"/>
  <c r="I25" i="1" s="1"/>
  <c r="I62" i="1" s="1"/>
  <c r="J7" i="1" s="1"/>
  <c r="J25" i="1" s="1"/>
  <c r="J62" i="1" s="1"/>
  <c r="K7" i="1" s="1"/>
  <c r="K25" i="1" s="1"/>
  <c r="K62" i="1" s="1"/>
  <c r="L7" i="1" s="1"/>
  <c r="L25" i="1" s="1"/>
  <c r="L62" i="1" s="1"/>
  <c r="M7" i="1" s="1"/>
  <c r="M25" i="1" s="1"/>
  <c r="M62" i="1" s="1"/>
  <c r="N7" i="1" s="1"/>
  <c r="N25" i="1" s="1"/>
  <c r="N62" i="1" s="1"/>
  <c r="O7" i="1" s="1"/>
  <c r="O25" i="1" s="1"/>
  <c r="O62" i="1" s="1"/>
  <c r="P54" i="1"/>
</calcChain>
</file>

<file path=xl/sharedStrings.xml><?xml version="1.0" encoding="utf-8"?>
<sst xmlns="http://schemas.openxmlformats.org/spreadsheetml/2006/main" count="112" uniqueCount="81">
  <si>
    <t>CASH RECEIPTS</t>
  </si>
  <si>
    <t>CASH PAID OUT</t>
  </si>
  <si>
    <t>Miscellaneous</t>
  </si>
  <si>
    <t>SUBTOTAL</t>
  </si>
  <si>
    <t>TOTAL CASH PAID OUT</t>
  </si>
  <si>
    <t>Starting date</t>
  </si>
  <si>
    <t>Beginning</t>
  </si>
  <si>
    <t>Cash balance alert minimum</t>
  </si>
  <si>
    <t>Total</t>
  </si>
  <si>
    <t>TOTAL CASH RECEIPTS</t>
  </si>
  <si>
    <t>Cash on hand (beginning of month)</t>
  </si>
  <si>
    <t>Total cash available</t>
  </si>
  <si>
    <t>Cash on hand (end of month)</t>
  </si>
  <si>
    <t>Company Name</t>
  </si>
  <si>
    <t>Jan-18</t>
  </si>
  <si>
    <t>Feb-18</t>
  </si>
  <si>
    <t>Mar-18</t>
  </si>
  <si>
    <t>Apr-18</t>
  </si>
  <si>
    <t>May-18</t>
  </si>
  <si>
    <t>Jun-18</t>
  </si>
  <si>
    <t>Jul-18</t>
  </si>
  <si>
    <t>Aug-18</t>
  </si>
  <si>
    <t>Sep-18</t>
  </si>
  <si>
    <t>Oct-18</t>
  </si>
  <si>
    <t>Nov-18</t>
  </si>
  <si>
    <t>Dec-18</t>
  </si>
  <si>
    <t xml:space="preserve"> </t>
  </si>
  <si>
    <t>Combination chart showing Cash on Hand Minimum Alert and Cash Flow Projection is in this cell.</t>
  </si>
  <si>
    <t>Parish Cash Flow Projection</t>
  </si>
  <si>
    <t>Jan-</t>
  </si>
  <si>
    <t>Feb-</t>
  </si>
  <si>
    <t>Mar-</t>
  </si>
  <si>
    <t>Apr-</t>
  </si>
  <si>
    <t>May-</t>
  </si>
  <si>
    <t>Jun-</t>
  </si>
  <si>
    <t>Jul-</t>
  </si>
  <si>
    <t>Aug-</t>
  </si>
  <si>
    <t>Sep-</t>
  </si>
  <si>
    <t>Oct-</t>
  </si>
  <si>
    <t>Nov-</t>
  </si>
  <si>
    <t>Dec-</t>
  </si>
  <si>
    <t>Envelope Contributions</t>
  </si>
  <si>
    <t>Loose Collections</t>
  </si>
  <si>
    <t>Vigil Lights</t>
  </si>
  <si>
    <t>Special Doantions #2</t>
  </si>
  <si>
    <t>Special Donations #1</t>
  </si>
  <si>
    <t>Other Donations</t>
  </si>
  <si>
    <t>Fundraising #1</t>
  </si>
  <si>
    <t>Fundraising #2</t>
  </si>
  <si>
    <t>Fundraising #3</t>
  </si>
  <si>
    <t>Hall Rental</t>
  </si>
  <si>
    <t>Bequests</t>
  </si>
  <si>
    <t>Other Income</t>
  </si>
  <si>
    <t>Pastor Stipend</t>
  </si>
  <si>
    <t>Pastor Other</t>
  </si>
  <si>
    <t>Cathedraticum</t>
  </si>
  <si>
    <t xml:space="preserve">Donations </t>
  </si>
  <si>
    <t>Seminary Assessment</t>
  </si>
  <si>
    <t>Meetings and conferences</t>
  </si>
  <si>
    <t>Insurance</t>
  </si>
  <si>
    <t>Janitorial</t>
  </si>
  <si>
    <t>Supplies - Church</t>
  </si>
  <si>
    <t>Supplies - Hall</t>
  </si>
  <si>
    <t>Supplies - Kitchen</t>
  </si>
  <si>
    <t>Other expenses #1</t>
  </si>
  <si>
    <t>Repairs &amp; Maintnenace - Church</t>
  </si>
  <si>
    <t>Repairs &amp; Maintenance - Hall &amp; Kitchen</t>
  </si>
  <si>
    <t>Repairs &amp; Maintenance - Yard and Grounds</t>
  </si>
  <si>
    <t>Other expenses #2</t>
  </si>
  <si>
    <t>Other expenses #3</t>
  </si>
  <si>
    <t>Other expenses #4</t>
  </si>
  <si>
    <t>Other expenses #5</t>
  </si>
  <si>
    <t>Utilities - Electricity</t>
  </si>
  <si>
    <t>Ultilities - Natural Gas</t>
  </si>
  <si>
    <t>Utlilities - Water/Drainage</t>
  </si>
  <si>
    <t>Ultilities - Garbage removal</t>
  </si>
  <si>
    <t>Security</t>
  </si>
  <si>
    <t>Telephone &amp; Internet</t>
  </si>
  <si>
    <t>Major expenditures #1</t>
  </si>
  <si>
    <t>Major expenditures #2</t>
  </si>
  <si>
    <t>Majorr expenditures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</si>
</sst>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mmmm"/>
    <numFmt numFmtId="165" formatCode="&quot;$&quot;#,##0"/>
  </numFmts>
  <fonts count="14"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6">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style="thin">
        <color auto="1"/>
      </bottom>
      <diagonal/>
    </border>
  </borders>
  <cellStyleXfs count="2">
    <xf numFmtId="0" fontId="0" fillId="0" borderId="0">
      <alignment wrapText="1"/>
    </xf>
    <xf numFmtId="44" fontId="1" fillId="0" borderId="0" applyFont="0" applyFill="0" applyBorder="0" applyAlignment="0" applyProtection="0"/>
  </cellStyleXfs>
  <cellXfs count="84">
    <xf numFmtId="0" fontId="0" fillId="0" borderId="0" xfId="0">
      <alignment wrapText="1"/>
    </xf>
    <xf numFmtId="0" fontId="3" fillId="0" borderId="0" xfId="0" applyFont="1" applyAlignment="1"/>
    <xf numFmtId="0" fontId="4" fillId="0" borderId="0" xfId="0" applyFont="1" applyFill="1" applyProtection="1">
      <alignment wrapText="1"/>
    </xf>
    <xf numFmtId="17" fontId="3" fillId="0" borderId="1" xfId="0" applyNumberFormat="1" applyFont="1" applyBorder="1" applyAlignment="1" applyProtection="1">
      <alignment horizontal="right" wrapText="1"/>
      <protection locked="0"/>
    </xf>
    <xf numFmtId="3" fontId="3" fillId="0" borderId="9" xfId="0" applyNumberFormat="1" applyFont="1" applyBorder="1" applyProtection="1">
      <alignment wrapText="1"/>
      <protection locked="0"/>
    </xf>
    <xf numFmtId="0" fontId="5" fillId="0" borderId="0" xfId="0" applyFont="1" applyBorder="1" applyAlignment="1"/>
    <xf numFmtId="0" fontId="3" fillId="0" borderId="0" xfId="0" applyFont="1" applyBorder="1" applyAlignment="1"/>
    <xf numFmtId="0" fontId="6" fillId="0" borderId="0" xfId="0" applyFont="1" applyBorder="1" applyAlignment="1">
      <alignment wrapText="1"/>
    </xf>
    <xf numFmtId="0" fontId="3" fillId="0" borderId="0" xfId="0" applyFont="1" applyBorder="1">
      <alignment wrapText="1"/>
    </xf>
    <xf numFmtId="0" fontId="6" fillId="0" borderId="3" xfId="0" applyFont="1" applyBorder="1" applyAlignment="1">
      <alignment wrapText="1"/>
    </xf>
    <xf numFmtId="3" fontId="3" fillId="2" borderId="10" xfId="0" applyNumberFormat="1" applyFont="1" applyFill="1" applyBorder="1">
      <alignment wrapText="1"/>
    </xf>
    <xf numFmtId="0" fontId="3" fillId="0" borderId="0" xfId="0" applyFont="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pplyAlignment="1">
      <alignment wrapText="1"/>
    </xf>
    <xf numFmtId="0" fontId="3" fillId="0" borderId="7" xfId="0" applyFont="1" applyBorder="1">
      <alignment wrapText="1"/>
    </xf>
    <xf numFmtId="0" fontId="3" fillId="0" borderId="0" xfId="0" applyFont="1" applyAlignment="1">
      <alignment wrapText="1"/>
    </xf>
    <xf numFmtId="0" fontId="7" fillId="0" borderId="0" xfId="0" applyFont="1" applyFill="1" applyProtection="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pplyAlignment="1">
      <alignment wrapText="1"/>
    </xf>
    <xf numFmtId="0" fontId="3" fillId="0" borderId="5" xfId="0" applyFont="1" applyFill="1" applyBorder="1" applyProtection="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0" xfId="0" applyNumberFormat="1" applyFont="1" applyBorder="1">
      <alignment wrapText="1"/>
    </xf>
    <xf numFmtId="3" fontId="3" fillId="0" borderId="12" xfId="0" applyNumberFormat="1" applyFont="1" applyBorder="1" applyProtection="1">
      <alignment wrapText="1"/>
      <protection locked="0"/>
    </xf>
    <xf numFmtId="0" fontId="3" fillId="0" borderId="13" xfId="0" applyNumberFormat="1" applyFont="1" applyFill="1" applyBorder="1" applyAlignment="1"/>
    <xf numFmtId="0" fontId="3" fillId="0" borderId="13" xfId="0" applyFont="1" applyBorder="1" applyAlignment="1">
      <alignment wrapText="1"/>
    </xf>
    <xf numFmtId="0" fontId="3" fillId="0" borderId="5" xfId="0" applyNumberFormat="1" applyFont="1" applyFill="1" applyBorder="1" applyAlignment="1"/>
    <xf numFmtId="0" fontId="3" fillId="0" borderId="5" xfId="0" applyFont="1" applyBorder="1" applyAlignment="1">
      <alignment wrapText="1"/>
    </xf>
    <xf numFmtId="0" fontId="3" fillId="2" borderId="10" xfId="0" applyFont="1" applyFill="1" applyBorder="1">
      <alignment wrapText="1"/>
    </xf>
    <xf numFmtId="3" fontId="3" fillId="3" borderId="11" xfId="0" applyNumberFormat="1" applyFont="1" applyFill="1" applyBorder="1">
      <alignment wrapText="1"/>
    </xf>
    <xf numFmtId="3" fontId="3" fillId="0" borderId="10" xfId="0" applyNumberFormat="1" applyFont="1" applyBorder="1" applyProtection="1">
      <alignment wrapText="1"/>
      <protection locked="0"/>
    </xf>
    <xf numFmtId="3" fontId="3" fillId="2" borderId="14" xfId="0" applyNumberFormat="1" applyFont="1" applyFill="1" applyBorder="1">
      <alignment wrapText="1"/>
    </xf>
    <xf numFmtId="3" fontId="3" fillId="0" borderId="14" xfId="0" applyNumberFormat="1" applyFont="1" applyBorder="1">
      <alignment wrapText="1"/>
    </xf>
    <xf numFmtId="3" fontId="3" fillId="3" borderId="14" xfId="0" applyNumberFormat="1" applyFont="1" applyFill="1" applyBorder="1">
      <alignment wrapText="1"/>
    </xf>
    <xf numFmtId="0" fontId="3" fillId="0" borderId="15" xfId="0" applyFont="1" applyBorder="1" applyAlignment="1">
      <alignment wrapText="1"/>
    </xf>
    <xf numFmtId="0" fontId="11" fillId="2" borderId="11" xfId="0" applyNumberFormat="1" applyFont="1" applyFill="1" applyBorder="1">
      <alignment wrapText="1"/>
    </xf>
    <xf numFmtId="3" fontId="3" fillId="0" borderId="11" xfId="0" applyNumberFormat="1" applyFont="1" applyBorder="1">
      <alignment wrapText="1"/>
    </xf>
    <xf numFmtId="0" fontId="6" fillId="4" borderId="12" xfId="0" applyFont="1" applyFill="1" applyBorder="1" applyProtection="1">
      <alignment wrapText="1"/>
    </xf>
    <xf numFmtId="3" fontId="12" fillId="2" borderId="10" xfId="0" applyNumberFormat="1" applyFont="1" applyFill="1" applyBorder="1">
      <alignment wrapText="1"/>
    </xf>
    <xf numFmtId="0" fontId="6" fillId="4" borderId="12" xfId="0" applyFont="1" applyFill="1" applyBorder="1" applyAlignment="1">
      <alignment wrapText="1"/>
    </xf>
    <xf numFmtId="3" fontId="12" fillId="2" borderId="11" xfId="0" applyNumberFormat="1" applyFont="1" applyFill="1" applyBorder="1">
      <alignment wrapText="1"/>
    </xf>
    <xf numFmtId="0" fontId="13" fillId="4" borderId="0" xfId="0" applyNumberFormat="1" applyFont="1" applyFill="1" applyBorder="1" applyAlignment="1">
      <alignment wrapText="1"/>
    </xf>
    <xf numFmtId="0" fontId="6" fillId="4" borderId="8" xfId="0" applyFont="1" applyFill="1" applyBorder="1" applyAlignment="1">
      <alignment wrapText="1"/>
    </xf>
    <xf numFmtId="3" fontId="3" fillId="2" borderId="16" xfId="0" applyNumberFormat="1" applyFont="1" applyFill="1" applyBorder="1">
      <alignment wrapText="1"/>
    </xf>
    <xf numFmtId="0" fontId="6" fillId="4" borderId="18" xfId="0" applyFont="1" applyFill="1" applyBorder="1" applyAlignment="1">
      <alignment wrapText="1"/>
    </xf>
    <xf numFmtId="3" fontId="3" fillId="3" borderId="17" xfId="0" applyNumberFormat="1" applyFont="1" applyFill="1" applyBorder="1">
      <alignment wrapText="1"/>
    </xf>
    <xf numFmtId="165" fontId="5" fillId="0" borderId="0" xfId="1" applyNumberFormat="1" applyFont="1"/>
    <xf numFmtId="0" fontId="10" fillId="5" borderId="6" xfId="0" applyFont="1" applyFill="1" applyBorder="1" applyAlignment="1">
      <alignment horizontal="center" wrapText="1"/>
    </xf>
    <xf numFmtId="17" fontId="10" fillId="5" borderId="9" xfId="0" applyNumberFormat="1" applyFont="1" applyFill="1" applyBorder="1" applyAlignment="1">
      <alignment horizontal="center" wrapText="1"/>
    </xf>
    <xf numFmtId="164" fontId="10" fillId="5" borderId="8" xfId="0" applyNumberFormat="1" applyFont="1" applyFill="1" applyBorder="1" applyAlignment="1">
      <alignment horizontal="center" wrapText="1"/>
    </xf>
    <xf numFmtId="0" fontId="10" fillId="5" borderId="2" xfId="0" applyFont="1" applyFill="1" applyBorder="1" applyAlignment="1">
      <alignment wrapText="1"/>
    </xf>
    <xf numFmtId="0" fontId="8" fillId="5" borderId="2" xfId="0" applyNumberFormat="1" applyFont="1" applyFill="1" applyBorder="1">
      <alignment wrapText="1"/>
    </xf>
    <xf numFmtId="17" fontId="8" fillId="5" borderId="2" xfId="0" applyNumberFormat="1" applyFont="1" applyFill="1" applyBorder="1" applyAlignment="1">
      <alignment horizontal="center" wrapText="1"/>
    </xf>
    <xf numFmtId="0" fontId="8" fillId="5" borderId="2" xfId="0" applyNumberFormat="1" applyFont="1" applyFill="1" applyBorder="1" applyAlignment="1">
      <alignment horizontal="center" wrapText="1"/>
    </xf>
    <xf numFmtId="17" fontId="10" fillId="5" borderId="11" xfId="0" applyNumberFormat="1" applyFont="1" applyFill="1" applyBorder="1" applyAlignment="1">
      <alignment horizontal="center" wrapText="1"/>
    </xf>
    <xf numFmtId="0" fontId="10" fillId="5" borderId="11" xfId="0" applyNumberFormat="1" applyFont="1" applyFill="1" applyBorder="1" applyAlignment="1">
      <alignment horizontal="center" wrapText="1"/>
    </xf>
    <xf numFmtId="0" fontId="9" fillId="0" borderId="0" xfId="0" applyFont="1" applyFill="1" applyBorder="1" applyAlignment="1" applyProtection="1">
      <alignment horizontal="center" wrapText="1"/>
    </xf>
    <xf numFmtId="0" fontId="7" fillId="0" borderId="0" xfId="0" applyFont="1" applyFill="1" applyProtection="1">
      <alignment wrapText="1"/>
    </xf>
    <xf numFmtId="0" fontId="3" fillId="0" borderId="0" xfId="0" applyFont="1" applyAlignment="1">
      <alignment horizontal="center"/>
    </xf>
    <xf numFmtId="3" fontId="3" fillId="0" borderId="19" xfId="0" applyNumberFormat="1" applyFont="1" applyBorder="1" applyProtection="1">
      <alignment wrapText="1"/>
      <protection locked="0"/>
    </xf>
    <xf numFmtId="0" fontId="3" fillId="0" borderId="20" xfId="0" applyFont="1" applyFill="1" applyBorder="1" applyProtection="1">
      <alignment wrapText="1"/>
    </xf>
    <xf numFmtId="3" fontId="3" fillId="0" borderId="21" xfId="0" applyNumberFormat="1" applyFont="1" applyBorder="1" applyProtection="1">
      <alignment wrapText="1"/>
      <protection locked="0"/>
    </xf>
    <xf numFmtId="0" fontId="3" fillId="0" borderId="22" xfId="0" applyFont="1" applyFill="1" applyBorder="1" applyProtection="1">
      <alignment wrapText="1"/>
    </xf>
    <xf numFmtId="3" fontId="3" fillId="0" borderId="23" xfId="0" applyNumberFormat="1" applyFont="1" applyBorder="1" applyProtection="1">
      <alignment wrapText="1"/>
      <protection locked="0"/>
    </xf>
    <xf numFmtId="0" fontId="3" fillId="0" borderId="24" xfId="0" applyFont="1" applyFill="1" applyBorder="1" applyProtection="1">
      <alignment wrapText="1"/>
    </xf>
    <xf numFmtId="3" fontId="3" fillId="0" borderId="25" xfId="0" applyNumberFormat="1" applyFont="1" applyBorder="1" applyProtection="1">
      <alignment wrapText="1"/>
      <protection locked="0"/>
    </xf>
    <xf numFmtId="0" fontId="3" fillId="0" borderId="26" xfId="0" applyFont="1" applyFill="1" applyBorder="1" applyProtection="1">
      <alignment wrapText="1"/>
    </xf>
    <xf numFmtId="3" fontId="3" fillId="0" borderId="27" xfId="0" applyNumberFormat="1" applyFont="1" applyBorder="1" applyProtection="1">
      <alignment wrapText="1"/>
      <protection locked="0"/>
    </xf>
    <xf numFmtId="0" fontId="3" fillId="0" borderId="28" xfId="0" applyFont="1" applyFill="1" applyBorder="1" applyProtection="1">
      <alignment wrapText="1"/>
    </xf>
    <xf numFmtId="3" fontId="3" fillId="0" borderId="29" xfId="0" applyNumberFormat="1" applyFont="1" applyBorder="1" applyProtection="1">
      <alignment wrapText="1"/>
      <protection locked="0"/>
    </xf>
    <xf numFmtId="0" fontId="3" fillId="0" borderId="30" xfId="0" applyFont="1" applyFill="1" applyBorder="1" applyProtection="1">
      <alignment wrapText="1"/>
    </xf>
    <xf numFmtId="3" fontId="3" fillId="0" borderId="31" xfId="0" applyNumberFormat="1" applyFont="1" applyBorder="1" applyProtection="1">
      <alignment wrapText="1"/>
      <protection locked="0"/>
    </xf>
    <xf numFmtId="0" fontId="3" fillId="0" borderId="32" xfId="0" applyFont="1" applyFill="1" applyBorder="1" applyProtection="1">
      <alignment wrapText="1"/>
    </xf>
    <xf numFmtId="3" fontId="3" fillId="0" borderId="33" xfId="0" applyNumberFormat="1" applyFont="1" applyBorder="1" applyProtection="1">
      <alignment wrapText="1"/>
      <protection locked="0"/>
    </xf>
    <xf numFmtId="0" fontId="3" fillId="0" borderId="34" xfId="0" applyFont="1" applyFill="1" applyBorder="1" applyProtection="1">
      <alignment wrapText="1"/>
    </xf>
    <xf numFmtId="0" fontId="3" fillId="0" borderId="22" xfId="0" applyNumberFormat="1" applyFont="1" applyFill="1" applyBorder="1" applyAlignment="1">
      <alignment wrapText="1"/>
    </xf>
    <xf numFmtId="3" fontId="3" fillId="0" borderId="35" xfId="0" applyNumberFormat="1" applyFont="1" applyBorder="1" applyProtection="1">
      <alignment wrapText="1"/>
      <protection locked="0"/>
    </xf>
    <xf numFmtId="0" fontId="3" fillId="0" borderId="34" xfId="0" applyNumberFormat="1" applyFont="1" applyFill="1" applyBorder="1" applyAlignment="1">
      <alignment wrapText="1"/>
    </xf>
    <xf numFmtId="3" fontId="3" fillId="3" borderId="36" xfId="0" applyNumberFormat="1" applyFont="1" applyFill="1" applyBorder="1">
      <alignment wrapText="1"/>
    </xf>
  </cellXfs>
  <cellStyles count="2">
    <cellStyle name="Currency" xfId="1" builtinId="4"/>
    <cellStyle name="Normal" xfId="0" builtinId="0" customBuiltin="1"/>
  </cellStyles>
  <dxfs count="124">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protection locked="1" hidden="0"/>
    </dxf>
    <dxf>
      <font>
        <color rgb="FFC00000"/>
      </font>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23"/>
      <tableStyleElement type="headerRow" dxfId="122"/>
      <tableStyleElement type="totalRow" dxfId="121"/>
      <tableStyleElement type="firstTotalCell" dxfId="1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Company Name</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13"/>
                <c:pt idx="0">
                  <c:v>Beginning</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'Cash Flow'!$C$62:$O$62</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13"/>
                <c:pt idx="0">
                  <c:v>Beginning</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'Cash Flow'!$C$4:$O$4</c:f>
              <c:numCache>
                <c:formatCode>#,##0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9:P24" totalsRowCount="1" headerRowDxfId="119" dataDxfId="117" headerRowBorderDxfId="118" tableBorderDxfId="116">
  <autoFilter ref="B9:P23"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CASH RECEIPTS" totalsRowLabel="TOTAL CASH RECEIPTS" dataDxfId="115" totalsRowDxfId="14"/>
    <tableColumn id="2" xr3:uid="{91C2B6BC-11DB-4F7F-A837-AA987D387048}" name=" " dataDxfId="114" totalsRowDxfId="13"/>
    <tableColumn id="3" xr3:uid="{EAFC92A7-99F7-4058-BE5D-3FCB3E5080BC}" name="Jan-18" totalsRowFunction="custom" dataDxfId="113" totalsRowDxfId="12">
      <totalsRowFormula>SUM(D10,D12:D15,(D11*-1))</totalsRowFormula>
    </tableColumn>
    <tableColumn id="4" xr3:uid="{DF5F164F-FD23-4AAA-A7A5-55E2EA3129E5}" name="Feb-18" totalsRowFunction="custom" dataDxfId="112" totalsRowDxfId="11">
      <totalsRowFormula>SUM(E10,E12:E15,(E11*-1))</totalsRowFormula>
    </tableColumn>
    <tableColumn id="5" xr3:uid="{475C154A-8FF3-4B3F-858C-11CB0D071C8E}" name="Mar-18" totalsRowFunction="custom" dataDxfId="111" totalsRowDxfId="10">
      <totalsRowFormula>SUM(F10,F12:F15,(F11*-1))</totalsRowFormula>
    </tableColumn>
    <tableColumn id="6" xr3:uid="{A4A81A2E-5A80-49FF-B0C7-C3FD322D8328}" name="Apr-18" totalsRowFunction="custom" dataDxfId="110" totalsRowDxfId="9">
      <totalsRowFormula>SUM(G10,G12:G15,(G11*-1))</totalsRowFormula>
    </tableColumn>
    <tableColumn id="7" xr3:uid="{057ACB0A-F039-4246-886D-E108CD9A4C27}" name="May-18" totalsRowFunction="custom" dataDxfId="109" totalsRowDxfId="8">
      <totalsRowFormula>SUM(H10,H12:H15,(H11*-1))</totalsRowFormula>
    </tableColumn>
    <tableColumn id="8" xr3:uid="{02E2AB04-F8F4-47DA-9626-D1BA6BAAB183}" name="Jun-18" totalsRowFunction="custom" dataDxfId="108" totalsRowDxfId="7">
      <totalsRowFormula>SUM(I10,I12:I15,(I11*-1))</totalsRowFormula>
    </tableColumn>
    <tableColumn id="9" xr3:uid="{2E77A184-8560-4584-B7AB-3C29EF58CFEB}" name="Jul-18" totalsRowFunction="custom" dataDxfId="107" totalsRowDxfId="6">
      <totalsRowFormula>SUM(J10,J12:J15,(J11*-1))</totalsRowFormula>
    </tableColumn>
    <tableColumn id="10" xr3:uid="{AF505866-741F-472B-9321-9C1FE0A0C8BB}" name="Aug-18" totalsRowFunction="custom" dataDxfId="106" totalsRowDxfId="5">
      <totalsRowFormula>SUM(K10,K12:K15,(K11*-1))</totalsRowFormula>
    </tableColumn>
    <tableColumn id="11" xr3:uid="{86A5EB5F-CB3E-4435-B329-D75D16031EC4}" name="Sep-18" totalsRowFunction="custom" dataDxfId="105" totalsRowDxfId="4">
      <totalsRowFormula>SUM(L10,L12:L15,(L11*-1))</totalsRowFormula>
    </tableColumn>
    <tableColumn id="12" xr3:uid="{0CF60FD3-7405-45F1-9261-F99C8D40410D}" name="Oct-18" totalsRowFunction="custom" dataDxfId="104" totalsRowDxfId="3">
      <totalsRowFormula>SUM(M10,M12:M15,(M11*-1))</totalsRowFormula>
    </tableColumn>
    <tableColumn id="13" xr3:uid="{A9F2F9CA-E616-4FB8-B375-9D72A3A2306E}" name="Nov-18" totalsRowFunction="custom" dataDxfId="103" totalsRowDxfId="2">
      <totalsRowFormula>SUM(N10,N12:N15,(N11*-1))</totalsRowFormula>
    </tableColumn>
    <tableColumn id="14" xr3:uid="{8339EBEE-BBEA-46CE-BCF2-D019FBC764EA}" name="Dec-18" totalsRowFunction="custom" dataDxfId="102" totalsRowDxfId="1">
      <totalsRowFormula>SUM(O10,O12:O15,(O11*-1))</totalsRowFormula>
    </tableColumn>
    <tableColumn id="15" xr3:uid="{648D2FEE-FA3E-48F9-8B91-D10A39039861}" name="Total" totalsRowFunction="sum" dataDxfId="101" totalsRowDxfId="0"/>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6:P7" totalsRowShown="0" headerRowDxfId="100" dataDxfId="98" headerRowBorderDxfId="99" tableBorderDxfId="97">
  <autoFilter ref="C6:P7"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Beginning" dataDxfId="96"/>
    <tableColumn id="2" xr3:uid="{20D78004-755E-4402-9E26-152FC8ED5814}" name="Jan-" dataDxfId="95">
      <calculatedColumnFormula>C62</calculatedColumnFormula>
    </tableColumn>
    <tableColumn id="3" xr3:uid="{58B5D5C5-7173-416A-A579-975E8462BF39}" name="Feb-" dataDxfId="94">
      <calculatedColumnFormula>D62</calculatedColumnFormula>
    </tableColumn>
    <tableColumn id="4" xr3:uid="{CCD3D305-A175-4686-A03A-FE03A58B6046}" name="Mar-" dataDxfId="93">
      <calculatedColumnFormula>E62</calculatedColumnFormula>
    </tableColumn>
    <tableColumn id="5" xr3:uid="{7487B9ED-A5B6-4275-B519-DF9A4DC952A3}" name="Apr-" dataDxfId="92">
      <calculatedColumnFormula>F62</calculatedColumnFormula>
    </tableColumn>
    <tableColumn id="6" xr3:uid="{D0285F12-7AB3-434D-ACFC-557AB16EA276}" name="May-" dataDxfId="91">
      <calculatedColumnFormula>G62</calculatedColumnFormula>
    </tableColumn>
    <tableColumn id="7" xr3:uid="{5905ED31-A771-4C77-9F7B-21EB8D7D866C}" name="Jun-" dataDxfId="90">
      <calculatedColumnFormula>H62</calculatedColumnFormula>
    </tableColumn>
    <tableColumn id="8" xr3:uid="{9A51A46A-0270-4010-B46F-5E41DAC27337}" name="Jul-" dataDxfId="89">
      <calculatedColumnFormula>I62</calculatedColumnFormula>
    </tableColumn>
    <tableColumn id="9" xr3:uid="{C50FCAC0-0903-4353-9342-19872C9474D2}" name="Aug-" dataDxfId="88">
      <calculatedColumnFormula>J62</calculatedColumnFormula>
    </tableColumn>
    <tableColumn id="10" xr3:uid="{EAEAA103-AA5B-40BA-9E23-F7078AFE3478}" name="Sep-" dataDxfId="87">
      <calculatedColumnFormula>K62</calculatedColumnFormula>
    </tableColumn>
    <tableColumn id="11" xr3:uid="{3ADBD22F-BC89-42A6-8F59-41DEDFECBC71}" name="Oct-" dataDxfId="86">
      <calculatedColumnFormula>L62</calculatedColumnFormula>
    </tableColumn>
    <tableColumn id="12" xr3:uid="{B8EA8B1B-9036-4E9F-871B-2F4567DB2779}" name="Nov-" dataDxfId="85">
      <calculatedColumnFormula>M62</calculatedColumnFormula>
    </tableColumn>
    <tableColumn id="13" xr3:uid="{4C066EE9-1CD6-4DEB-B04E-E8323FED01D8}" name="Dec-" dataDxfId="84">
      <calculatedColumnFormula>N62</calculatedColumnFormula>
    </tableColumn>
    <tableColumn id="14" xr3:uid="{5C490499-9979-4A92-A6A0-E575500F609A}" name="Total" dataDxfId="83"/>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27:P54" totalsRowCount="1" headerRowDxfId="82" dataDxfId="80" headerRowBorderDxfId="81" tableBorderDxfId="79">
  <autoFilter ref="B27:P53"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CASH PAID OUT" totalsRowLabel="SUBTOTAL" dataDxfId="78" totalsRowDxfId="45"/>
    <tableColumn id="2" xr3:uid="{FFDDD715-00DA-40DA-B7B2-83C50324FA64}" name=" " dataDxfId="77" totalsRowDxfId="44"/>
    <tableColumn id="3" xr3:uid="{12727C3A-6CCB-403A-9105-08531DDF44CE}" name="Jan-18" totalsRowFunction="sum" dataDxfId="76" totalsRowDxfId="43"/>
    <tableColumn id="4" xr3:uid="{6EABBF00-527B-42E9-AAE1-638685D3999F}" name="Feb-18" totalsRowFunction="sum" dataDxfId="75" totalsRowDxfId="42"/>
    <tableColumn id="5" xr3:uid="{6E514C19-7D32-44A7-A4A3-F9D85F38D8A4}" name="Mar-18" totalsRowFunction="sum" dataDxfId="74" totalsRowDxfId="41"/>
    <tableColumn id="6" xr3:uid="{D2A328FD-714B-4F71-A561-655887DCB47B}" name="Apr-18" totalsRowFunction="sum" dataDxfId="73" totalsRowDxfId="40"/>
    <tableColumn id="7" xr3:uid="{09AE9247-F0FE-4634-9245-22CC1836C30E}" name="May-18" totalsRowFunction="sum" dataDxfId="72" totalsRowDxfId="39"/>
    <tableColumn id="8" xr3:uid="{42F0DC4F-D407-4AF6-B7FA-D122931F81D2}" name="Jun-18" totalsRowFunction="sum" dataDxfId="71" totalsRowDxfId="38"/>
    <tableColumn id="9" xr3:uid="{1BC29ADC-3A19-4F5E-B845-D3517850D542}" name="Jul-18" totalsRowFunction="sum" dataDxfId="70" totalsRowDxfId="37"/>
    <tableColumn id="10" xr3:uid="{7E9CBC9D-813B-48E2-ACDE-F8151C065E95}" name="Aug-18" totalsRowFunction="sum" dataDxfId="69" totalsRowDxfId="36"/>
    <tableColumn id="11" xr3:uid="{93A6F074-1EB9-4DF9-841B-30012F554080}" name="Sep-18" totalsRowFunction="sum" dataDxfId="68" totalsRowDxfId="35"/>
    <tableColumn id="12" xr3:uid="{73EDC368-265A-47CD-AE46-9E515EE45D0F}" name="Oct-18" totalsRowFunction="sum" dataDxfId="67" totalsRowDxfId="34"/>
    <tableColumn id="13" xr3:uid="{72EC1B92-59C7-4508-BCE8-C01C817C1478}" name="Nov-18" totalsRowFunction="sum" dataDxfId="66" totalsRowDxfId="33"/>
    <tableColumn id="14" xr3:uid="{6793F1EB-794A-48A1-83D8-6D45C0C4EFEB}" name="Dec-18" totalsRowFunction="sum" dataDxfId="65" totalsRowDxfId="32"/>
    <tableColumn id="15" xr3:uid="{CF05919A-D829-4999-9210-E2C1BD966A3B}" name="Total" totalsRowFunction="sum" dataDxfId="64" totalsRowDxfId="31">
      <calculatedColumnFormula>SUM(D28:O28)</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55:P61" totalsRowCount="1" headerRowDxfId="63" dataDxfId="62" tableBorderDxfId="61">
  <autoFilter ref="B55:P60"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CASH PAID OUT" totalsRowLabel="TOTAL CASH PAID OUT" dataDxfId="60" totalsRowDxfId="30"/>
    <tableColumn id="2" xr3:uid="{71D4A62C-EC6A-4CDA-AF06-A527AFAA7172}" name=" " dataDxfId="59" totalsRowDxfId="29"/>
    <tableColumn id="3" xr3:uid="{1F5533FD-DD51-446B-AB43-B622A36D30A3}" name="Jan-18" totalsRowFunction="custom" dataDxfId="58" totalsRowDxfId="28">
      <totalsRowFormula>Expenses[[#Totals],[Jan-18]]+SUBTOTAL(109,CashPaidOut[Jan-18])</totalsRowFormula>
    </tableColumn>
    <tableColumn id="4" xr3:uid="{516593D0-4E8A-4599-AFCA-9A7BC28C6C1D}" name="Feb-18" totalsRowFunction="custom" dataDxfId="57" totalsRowDxfId="27">
      <totalsRowFormula>Expenses[[#Totals],[Feb-18]]+SUBTOTAL(109,CashPaidOut[Feb-18])</totalsRowFormula>
    </tableColumn>
    <tableColumn id="5" xr3:uid="{A50965D1-3E84-4803-A542-1601688C4076}" name="Mar-18" totalsRowFunction="custom" dataDxfId="56" totalsRowDxfId="26">
      <totalsRowFormula>Expenses[[#Totals],[Mar-18]]+SUBTOTAL(109,CashPaidOut[Mar-18])</totalsRowFormula>
    </tableColumn>
    <tableColumn id="6" xr3:uid="{C363A5CD-2ED6-4D10-B508-E20B96AD2391}" name="Apr-18" totalsRowFunction="custom" dataDxfId="55" totalsRowDxfId="25">
      <totalsRowFormula>Expenses[[#Totals],[Apr-18]]+SUBTOTAL(109,CashPaidOut[Apr-18])</totalsRowFormula>
    </tableColumn>
    <tableColumn id="7" xr3:uid="{8331B682-A4BD-4980-B245-12AD1BF8162C}" name="May-18" totalsRowFunction="custom" dataDxfId="54" totalsRowDxfId="24">
      <totalsRowFormula>Expenses[[#Totals],[May-18]]+SUBTOTAL(109,CashPaidOut[May-18])</totalsRowFormula>
    </tableColumn>
    <tableColumn id="8" xr3:uid="{1CE97521-1AA0-4EC8-9DA4-E5E05893A660}" name="Jun-18" totalsRowFunction="custom" dataDxfId="53" totalsRowDxfId="23">
      <totalsRowFormula>Expenses[[#Totals],[Jun-18]]+SUBTOTAL(109,CashPaidOut[Jun-18])</totalsRowFormula>
    </tableColumn>
    <tableColumn id="9" xr3:uid="{C24B8C99-2B79-47ED-BB89-AB63A03F7CA6}" name="Jul-18" totalsRowFunction="custom" dataDxfId="52" totalsRowDxfId="22">
      <totalsRowFormula>Expenses[[#Totals],[Jul-18]]+SUBTOTAL(109,CashPaidOut[Jul-18])</totalsRowFormula>
    </tableColumn>
    <tableColumn id="10" xr3:uid="{A00EC4F8-58B8-44C9-88FA-7F85F73B2036}" name="Aug-18" totalsRowFunction="custom" dataDxfId="51" totalsRowDxfId="21">
      <totalsRowFormula>Expenses[[#Totals],[Aug-18]]+SUBTOTAL(109,CashPaidOut[Aug-18])</totalsRowFormula>
    </tableColumn>
    <tableColumn id="11" xr3:uid="{156DCDCE-DCAA-4412-9047-B1245603FF37}" name="Sep-18" totalsRowFunction="custom" dataDxfId="50" totalsRowDxfId="20">
      <totalsRowFormula>Expenses[[#Totals],[Sep-18]]+SUBTOTAL(109,CashPaidOut[Sep-18])</totalsRowFormula>
    </tableColumn>
    <tableColumn id="12" xr3:uid="{1EE38CB3-8D36-47B4-BDA8-9CB849FE734C}" name="Oct-18" totalsRowFunction="custom" dataDxfId="49" totalsRowDxfId="19">
      <totalsRowFormula>Expenses[[#Totals],[Oct-18]]+SUBTOTAL(109,CashPaidOut[Oct-18])</totalsRowFormula>
    </tableColumn>
    <tableColumn id="13" xr3:uid="{3438184B-EC73-468E-9872-A32D32D47C8E}" name="Nov-18" totalsRowFunction="custom" dataDxfId="48" totalsRowDxfId="18">
      <totalsRowFormula>Expenses[[#Totals],[Nov-18]]+SUBTOTAL(109,CashPaidOut[Nov-18])</totalsRowFormula>
    </tableColumn>
    <tableColumn id="14" xr3:uid="{A80ACE2A-125C-4D05-A728-7744DD560A72}" name="Dec-18" totalsRowFunction="custom" dataDxfId="47" totalsRowDxfId="17">
      <totalsRowFormula>Expenses[[#Totals],[Dec-18]]+SUBTOTAL(109,CashPaidOut[Dec-18])</totalsRowFormula>
    </tableColumn>
    <tableColumn id="15" xr3:uid="{8ADCDC85-66BB-4B7D-A1C5-7A897B896A44}" name="Total" totalsRowFunction="custom" dataDxfId="46" totalsRowDxfId="16">
      <totalsRowFormula>SUM(D61:O61)</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Q63"/>
  <sheetViews>
    <sheetView showGridLines="0" tabSelected="1" zoomScaleNormal="100" workbookViewId="0">
      <selection activeCell="O22" sqref="O22"/>
    </sheetView>
  </sheetViews>
  <sheetFormatPr defaultColWidth="9.33203125" defaultRowHeight="11.25" x14ac:dyDescent="0.2"/>
  <cols>
    <col min="1" max="1" width="2.83203125" style="11" customWidth="1"/>
    <col min="2" max="2" width="36.5" style="17" customWidth="1"/>
    <col min="3" max="3" width="14.5" style="11" customWidth="1"/>
    <col min="4" max="10" width="11.83203125" style="11" customWidth="1"/>
    <col min="11" max="16" width="12.83203125" style="11" customWidth="1"/>
    <col min="17" max="17" width="2.83203125" style="11" customWidth="1"/>
    <col min="18" max="16384" width="9.33203125" style="11"/>
  </cols>
  <sheetData>
    <row r="1" spans="2:17" s="1" customFormat="1" ht="22.5" customHeight="1" x14ac:dyDescent="0.25">
      <c r="B1" s="61" t="s">
        <v>28</v>
      </c>
      <c r="C1" s="61"/>
      <c r="D1" s="61"/>
      <c r="E1" s="61"/>
      <c r="F1" s="61"/>
      <c r="G1" s="61"/>
      <c r="H1" s="61"/>
      <c r="I1" s="61"/>
      <c r="J1" s="61"/>
      <c r="K1" s="61"/>
      <c r="L1" s="61"/>
      <c r="M1" s="61"/>
      <c r="N1" s="61"/>
      <c r="O1" s="61"/>
      <c r="P1" s="61"/>
    </row>
    <row r="2" spans="2:17" s="1" customFormat="1" ht="18" x14ac:dyDescent="0.25">
      <c r="B2" s="61" t="s">
        <v>13</v>
      </c>
      <c r="C2" s="61"/>
      <c r="D2" s="61"/>
      <c r="E2" s="61"/>
      <c r="F2" s="61"/>
      <c r="G2" s="61"/>
      <c r="H2" s="61"/>
      <c r="I2" s="61"/>
      <c r="J2" s="61"/>
      <c r="K2" s="61"/>
      <c r="L2" s="61"/>
      <c r="M2" s="61"/>
      <c r="N2" s="61"/>
      <c r="O2" s="61"/>
      <c r="P2" s="61"/>
    </row>
    <row r="3" spans="2:17" s="1" customFormat="1" ht="12.75" x14ac:dyDescent="0.2">
      <c r="B3" s="18" t="s">
        <v>5</v>
      </c>
      <c r="C3" s="3">
        <f ca="1">TODAY()</f>
        <v>44280</v>
      </c>
    </row>
    <row r="4" spans="2:17" s="1" customFormat="1" ht="12.75" x14ac:dyDescent="0.2">
      <c r="B4" s="18" t="s">
        <v>7</v>
      </c>
      <c r="C4" s="4"/>
      <c r="D4" s="19">
        <f t="shared" ref="D4" si="0">Cash_minimum</f>
        <v>0</v>
      </c>
      <c r="E4" s="19">
        <f t="shared" ref="E4:O4" si="1">Cash_minimum</f>
        <v>0</v>
      </c>
      <c r="F4" s="19">
        <f t="shared" si="1"/>
        <v>0</v>
      </c>
      <c r="G4" s="19">
        <f t="shared" si="1"/>
        <v>0</v>
      </c>
      <c r="H4" s="19">
        <f t="shared" si="1"/>
        <v>0</v>
      </c>
      <c r="I4" s="19">
        <f t="shared" si="1"/>
        <v>0</v>
      </c>
      <c r="J4" s="19">
        <f t="shared" si="1"/>
        <v>0</v>
      </c>
      <c r="K4" s="19">
        <f t="shared" si="1"/>
        <v>0</v>
      </c>
      <c r="L4" s="19">
        <f t="shared" si="1"/>
        <v>0</v>
      </c>
      <c r="M4" s="19">
        <f t="shared" si="1"/>
        <v>0</v>
      </c>
      <c r="N4" s="19">
        <f t="shared" si="1"/>
        <v>0</v>
      </c>
      <c r="O4" s="19">
        <f t="shared" si="1"/>
        <v>0</v>
      </c>
    </row>
    <row r="5" spans="2:17" s="1" customFormat="1" ht="12.75" x14ac:dyDescent="0.2">
      <c r="B5" s="18"/>
      <c r="H5" s="5"/>
      <c r="J5" s="6"/>
      <c r="K5" s="6"/>
      <c r="L5" s="6"/>
    </row>
    <row r="6" spans="2:17" s="8" customFormat="1" x14ac:dyDescent="0.2">
      <c r="B6" s="7"/>
      <c r="C6" s="52" t="s">
        <v>6</v>
      </c>
      <c r="D6" s="53" t="s">
        <v>29</v>
      </c>
      <c r="E6" s="53" t="s">
        <v>30</v>
      </c>
      <c r="F6" s="53" t="s">
        <v>31</v>
      </c>
      <c r="G6" s="53" t="s">
        <v>32</v>
      </c>
      <c r="H6" s="53" t="s">
        <v>33</v>
      </c>
      <c r="I6" s="53" t="s">
        <v>34</v>
      </c>
      <c r="J6" s="53" t="s">
        <v>35</v>
      </c>
      <c r="K6" s="53" t="s">
        <v>36</v>
      </c>
      <c r="L6" s="53" t="s">
        <v>37</v>
      </c>
      <c r="M6" s="53" t="s">
        <v>38</v>
      </c>
      <c r="N6" s="53" t="s">
        <v>39</v>
      </c>
      <c r="O6" s="53" t="s">
        <v>40</v>
      </c>
      <c r="P6" s="54" t="s">
        <v>8</v>
      </c>
    </row>
    <row r="7" spans="2:17" ht="22.5" x14ac:dyDescent="0.2">
      <c r="B7" s="9" t="s">
        <v>10</v>
      </c>
      <c r="C7" s="28"/>
      <c r="D7" s="20">
        <f t="shared" ref="D7:O7" si="2">C62</f>
        <v>0</v>
      </c>
      <c r="E7" s="20">
        <f t="shared" si="2"/>
        <v>0</v>
      </c>
      <c r="F7" s="20">
        <f t="shared" si="2"/>
        <v>0</v>
      </c>
      <c r="G7" s="20">
        <f t="shared" si="2"/>
        <v>0</v>
      </c>
      <c r="H7" s="20">
        <f t="shared" si="2"/>
        <v>0</v>
      </c>
      <c r="I7" s="20">
        <f t="shared" si="2"/>
        <v>0</v>
      </c>
      <c r="J7" s="20">
        <f t="shared" si="2"/>
        <v>0</v>
      </c>
      <c r="K7" s="20">
        <f t="shared" si="2"/>
        <v>0</v>
      </c>
      <c r="L7" s="20">
        <f t="shared" si="2"/>
        <v>0</v>
      </c>
      <c r="M7" s="20">
        <f t="shared" si="2"/>
        <v>0</v>
      </c>
      <c r="N7" s="20">
        <f t="shared" si="2"/>
        <v>0</v>
      </c>
      <c r="O7" s="20">
        <f t="shared" si="2"/>
        <v>0</v>
      </c>
      <c r="P7" s="26"/>
    </row>
    <row r="8" spans="2:17" x14ac:dyDescent="0.2">
      <c r="B8" s="15"/>
      <c r="C8" s="27"/>
      <c r="D8" s="27"/>
      <c r="E8" s="27"/>
      <c r="F8" s="27"/>
      <c r="G8" s="27"/>
      <c r="H8" s="27"/>
      <c r="I8" s="27"/>
      <c r="J8" s="27"/>
      <c r="K8" s="27"/>
      <c r="L8" s="27"/>
      <c r="M8" s="27"/>
      <c r="N8" s="27"/>
      <c r="O8" s="27"/>
      <c r="P8" s="27"/>
      <c r="Q8" s="8"/>
    </row>
    <row r="9" spans="2:17" x14ac:dyDescent="0.2">
      <c r="B9" s="55" t="s">
        <v>0</v>
      </c>
      <c r="C9" s="56" t="s">
        <v>26</v>
      </c>
      <c r="D9" s="57" t="s">
        <v>14</v>
      </c>
      <c r="E9" s="57" t="s">
        <v>15</v>
      </c>
      <c r="F9" s="57" t="s">
        <v>16</v>
      </c>
      <c r="G9" s="57" t="s">
        <v>17</v>
      </c>
      <c r="H9" s="57" t="s">
        <v>18</v>
      </c>
      <c r="I9" s="57" t="s">
        <v>19</v>
      </c>
      <c r="J9" s="57" t="s">
        <v>20</v>
      </c>
      <c r="K9" s="57" t="s">
        <v>21</v>
      </c>
      <c r="L9" s="57" t="s">
        <v>22</v>
      </c>
      <c r="M9" s="57" t="s">
        <v>23</v>
      </c>
      <c r="N9" s="57" t="s">
        <v>24</v>
      </c>
      <c r="O9" s="57" t="s">
        <v>25</v>
      </c>
      <c r="P9" s="58" t="s">
        <v>8</v>
      </c>
    </row>
    <row r="10" spans="2:17" x14ac:dyDescent="0.2">
      <c r="B10" s="24" t="s">
        <v>41</v>
      </c>
      <c r="C10" s="10"/>
      <c r="D10" s="4"/>
      <c r="E10" s="4"/>
      <c r="F10" s="4"/>
      <c r="G10" s="4"/>
      <c r="H10" s="4"/>
      <c r="I10" s="4"/>
      <c r="J10" s="4"/>
      <c r="K10" s="4"/>
      <c r="L10" s="4"/>
      <c r="M10" s="4"/>
      <c r="N10" s="4"/>
      <c r="O10" s="4"/>
      <c r="P10" s="25">
        <f t="shared" ref="P10:P23" si="3">SUM(D10:O10)</f>
        <v>0</v>
      </c>
    </row>
    <row r="11" spans="2:17" x14ac:dyDescent="0.2">
      <c r="B11" s="24" t="s">
        <v>42</v>
      </c>
      <c r="C11" s="10"/>
      <c r="D11" s="4"/>
      <c r="E11" s="4"/>
      <c r="F11" s="4"/>
      <c r="G11" s="4"/>
      <c r="H11" s="4"/>
      <c r="I11" s="4"/>
      <c r="J11" s="4"/>
      <c r="K11" s="4"/>
      <c r="L11" s="4"/>
      <c r="M11" s="4"/>
      <c r="N11" s="4"/>
      <c r="O11" s="4"/>
      <c r="P11" s="25">
        <f t="shared" si="3"/>
        <v>0</v>
      </c>
    </row>
    <row r="12" spans="2:17" x14ac:dyDescent="0.2">
      <c r="B12" s="24" t="s">
        <v>43</v>
      </c>
      <c r="C12" s="10"/>
      <c r="D12" s="13"/>
      <c r="E12" s="13"/>
      <c r="F12" s="13"/>
      <c r="G12" s="13"/>
      <c r="H12" s="13"/>
      <c r="I12" s="13"/>
      <c r="J12" s="13"/>
      <c r="K12" s="13"/>
      <c r="L12" s="13"/>
      <c r="M12" s="13"/>
      <c r="N12" s="13"/>
      <c r="O12" s="13"/>
      <c r="P12" s="25">
        <f t="shared" si="3"/>
        <v>0</v>
      </c>
    </row>
    <row r="13" spans="2:17" x14ac:dyDescent="0.2">
      <c r="B13" s="24" t="s">
        <v>45</v>
      </c>
      <c r="C13" s="10"/>
      <c r="D13" s="13"/>
      <c r="E13" s="13"/>
      <c r="F13" s="13"/>
      <c r="G13" s="13"/>
      <c r="H13" s="13"/>
      <c r="I13" s="13"/>
      <c r="J13" s="13"/>
      <c r="K13" s="13"/>
      <c r="L13" s="13"/>
      <c r="M13" s="13"/>
      <c r="N13" s="13"/>
      <c r="O13" s="13"/>
      <c r="P13" s="25">
        <f t="shared" si="3"/>
        <v>0</v>
      </c>
    </row>
    <row r="14" spans="2:17" x14ac:dyDescent="0.2">
      <c r="B14" s="24" t="s">
        <v>44</v>
      </c>
      <c r="C14" s="10"/>
      <c r="D14" s="13"/>
      <c r="E14" s="13"/>
      <c r="F14" s="13"/>
      <c r="G14" s="13"/>
      <c r="H14" s="13"/>
      <c r="I14" s="13"/>
      <c r="J14" s="13"/>
      <c r="K14" s="13"/>
      <c r="L14" s="13"/>
      <c r="M14" s="13"/>
      <c r="N14" s="13"/>
      <c r="O14" s="13"/>
      <c r="P14" s="25">
        <f t="shared" si="3"/>
        <v>0</v>
      </c>
    </row>
    <row r="15" spans="2:17" x14ac:dyDescent="0.2">
      <c r="B15" s="24" t="s">
        <v>46</v>
      </c>
      <c r="C15" s="10"/>
      <c r="D15" s="13"/>
      <c r="E15" s="13"/>
      <c r="F15" s="13"/>
      <c r="G15" s="13"/>
      <c r="H15" s="13"/>
      <c r="I15" s="13"/>
      <c r="J15" s="13"/>
      <c r="K15" s="13"/>
      <c r="L15" s="13"/>
      <c r="M15" s="13"/>
      <c r="N15" s="13"/>
      <c r="O15" s="13"/>
      <c r="P15" s="25">
        <f t="shared" si="3"/>
        <v>0</v>
      </c>
    </row>
    <row r="16" spans="2:17" x14ac:dyDescent="0.2">
      <c r="B16" s="67" t="s">
        <v>47</v>
      </c>
      <c r="C16" s="10"/>
      <c r="D16" s="66"/>
      <c r="E16" s="66"/>
      <c r="F16" s="66"/>
      <c r="G16" s="66"/>
      <c r="H16" s="66"/>
      <c r="I16" s="66"/>
      <c r="J16" s="66"/>
      <c r="K16" s="66"/>
      <c r="L16" s="66"/>
      <c r="M16" s="66"/>
      <c r="N16" s="66"/>
      <c r="O16" s="66"/>
      <c r="P16" s="25">
        <f t="shared" si="3"/>
        <v>0</v>
      </c>
    </row>
    <row r="17" spans="2:16" x14ac:dyDescent="0.2">
      <c r="B17" s="71" t="s">
        <v>48</v>
      </c>
      <c r="C17" s="10"/>
      <c r="D17" s="70"/>
      <c r="E17" s="70"/>
      <c r="F17" s="70"/>
      <c r="G17" s="70"/>
      <c r="H17" s="70"/>
      <c r="I17" s="70"/>
      <c r="J17" s="70"/>
      <c r="K17" s="70"/>
      <c r="L17" s="70"/>
      <c r="M17" s="70"/>
      <c r="N17" s="70"/>
      <c r="O17" s="70"/>
      <c r="P17" s="25">
        <f t="shared" si="3"/>
        <v>0</v>
      </c>
    </row>
    <row r="18" spans="2:16" x14ac:dyDescent="0.2">
      <c r="B18" s="69" t="s">
        <v>49</v>
      </c>
      <c r="C18" s="10"/>
      <c r="D18" s="68"/>
      <c r="E18" s="68"/>
      <c r="F18" s="68"/>
      <c r="G18" s="68"/>
      <c r="H18" s="68"/>
      <c r="I18" s="68"/>
      <c r="J18" s="68"/>
      <c r="K18" s="68"/>
      <c r="L18" s="68"/>
      <c r="M18" s="68"/>
      <c r="N18" s="68"/>
      <c r="O18" s="68"/>
      <c r="P18" s="25">
        <f t="shared" si="3"/>
        <v>0</v>
      </c>
    </row>
    <row r="19" spans="2:16" x14ac:dyDescent="0.2">
      <c r="B19" s="75" t="s">
        <v>50</v>
      </c>
      <c r="C19" s="10"/>
      <c r="D19" s="74"/>
      <c r="E19" s="74"/>
      <c r="F19" s="74"/>
      <c r="G19" s="74"/>
      <c r="H19" s="74"/>
      <c r="I19" s="74"/>
      <c r="J19" s="74"/>
      <c r="K19" s="74"/>
      <c r="L19" s="74"/>
      <c r="M19" s="74"/>
      <c r="N19" s="74"/>
      <c r="O19" s="74"/>
      <c r="P19" s="25">
        <f t="shared" si="3"/>
        <v>0</v>
      </c>
    </row>
    <row r="20" spans="2:16" x14ac:dyDescent="0.2">
      <c r="B20" s="73" t="s">
        <v>51</v>
      </c>
      <c r="C20" s="10"/>
      <c r="D20" s="72"/>
      <c r="E20" s="72"/>
      <c r="F20" s="72"/>
      <c r="G20" s="72"/>
      <c r="H20" s="72"/>
      <c r="I20" s="72"/>
      <c r="J20" s="72"/>
      <c r="K20" s="72"/>
      <c r="L20" s="72"/>
      <c r="M20" s="72"/>
      <c r="N20" s="72"/>
      <c r="O20" s="72"/>
      <c r="P20" s="25">
        <f t="shared" si="3"/>
        <v>0</v>
      </c>
    </row>
    <row r="21" spans="2:16" x14ac:dyDescent="0.2">
      <c r="B21" s="65" t="s">
        <v>52</v>
      </c>
      <c r="C21" s="10"/>
      <c r="D21" s="64"/>
      <c r="E21" s="64"/>
      <c r="F21" s="64"/>
      <c r="G21" s="64"/>
      <c r="H21" s="64"/>
      <c r="I21" s="64"/>
      <c r="J21" s="64"/>
      <c r="K21" s="64"/>
      <c r="L21" s="64"/>
      <c r="M21" s="64"/>
      <c r="N21" s="64"/>
      <c r="O21" s="64"/>
      <c r="P21" s="25">
        <f t="shared" si="3"/>
        <v>0</v>
      </c>
    </row>
    <row r="22" spans="2:16" x14ac:dyDescent="0.2">
      <c r="B22" s="79"/>
      <c r="C22" s="10"/>
      <c r="D22" s="78"/>
      <c r="E22" s="78"/>
      <c r="F22" s="78"/>
      <c r="G22" s="78"/>
      <c r="H22" s="78"/>
      <c r="I22" s="78"/>
      <c r="J22" s="78"/>
      <c r="K22" s="78"/>
      <c r="L22" s="78"/>
      <c r="M22" s="78"/>
      <c r="N22" s="78"/>
      <c r="O22" s="78"/>
      <c r="P22" s="25">
        <f t="shared" si="3"/>
        <v>0</v>
      </c>
    </row>
    <row r="23" spans="2:16" x14ac:dyDescent="0.2">
      <c r="B23" s="77"/>
      <c r="C23" s="10"/>
      <c r="D23" s="76"/>
      <c r="E23" s="76"/>
      <c r="F23" s="76"/>
      <c r="G23" s="76"/>
      <c r="H23" s="76"/>
      <c r="I23" s="76"/>
      <c r="J23" s="76"/>
      <c r="K23" s="76"/>
      <c r="L23" s="76"/>
      <c r="M23" s="76"/>
      <c r="N23" s="76"/>
      <c r="O23" s="76"/>
      <c r="P23" s="25">
        <f t="shared" si="3"/>
        <v>0</v>
      </c>
    </row>
    <row r="24" spans="2:16" x14ac:dyDescent="0.2">
      <c r="B24" s="42" t="s">
        <v>9</v>
      </c>
      <c r="C24" s="43"/>
      <c r="D24" s="35">
        <f>SUM(D10,D12:D15,(D11*-1))</f>
        <v>0</v>
      </c>
      <c r="E24" s="35">
        <f t="shared" ref="E24:O24" si="4">SUM(E10,E12:E15,(E11*-1))</f>
        <v>0</v>
      </c>
      <c r="F24" s="83">
        <f t="shared" si="4"/>
        <v>0</v>
      </c>
      <c r="G24" s="83">
        <f t="shared" si="4"/>
        <v>0</v>
      </c>
      <c r="H24" s="83">
        <f t="shared" si="4"/>
        <v>0</v>
      </c>
      <c r="I24" s="83">
        <f t="shared" si="4"/>
        <v>0</v>
      </c>
      <c r="J24" s="83">
        <f t="shared" si="4"/>
        <v>0</v>
      </c>
      <c r="K24" s="83">
        <f t="shared" si="4"/>
        <v>0</v>
      </c>
      <c r="L24" s="83">
        <f t="shared" si="4"/>
        <v>0</v>
      </c>
      <c r="M24" s="83">
        <f t="shared" si="4"/>
        <v>0</v>
      </c>
      <c r="N24" s="83">
        <f t="shared" si="4"/>
        <v>0</v>
      </c>
      <c r="O24" s="83">
        <f t="shared" si="4"/>
        <v>0</v>
      </c>
      <c r="P24" s="34">
        <f>SUBTOTAL(109,CashReceipts[Total])</f>
        <v>0</v>
      </c>
    </row>
    <row r="25" spans="2:16" s="8" customFormat="1" x14ac:dyDescent="0.2">
      <c r="B25" s="9" t="s">
        <v>11</v>
      </c>
      <c r="C25" s="21">
        <f>(C7+CashReceipts[[#Totals],[ ]])</f>
        <v>0</v>
      </c>
      <c r="D25" s="21">
        <f>(D7+CashReceipts[[#Totals],[Jan-18]])</f>
        <v>0</v>
      </c>
      <c r="E25" s="21">
        <f>(E7+CashReceipts[[#Totals],[Feb-18]])</f>
        <v>0</v>
      </c>
      <c r="F25" s="21">
        <f>(F7+CashReceipts[[#Totals],[Mar-18]])</f>
        <v>0</v>
      </c>
      <c r="G25" s="21">
        <f>(G7+CashReceipts[[#Totals],[Apr-18]])</f>
        <v>0</v>
      </c>
      <c r="H25" s="21">
        <f>(H7+CashReceipts[[#Totals],[May-18]])</f>
        <v>0</v>
      </c>
      <c r="I25" s="21">
        <f>(I7+CashReceipts[[#Totals],[Jun-18]])</f>
        <v>0</v>
      </c>
      <c r="J25" s="21">
        <f>(J7+CashReceipts[[#Totals],[Jul-18]])</f>
        <v>0</v>
      </c>
      <c r="K25" s="21">
        <f>(K7+CashReceipts[[#Totals],[Aug-18]])</f>
        <v>0</v>
      </c>
      <c r="L25" s="21">
        <f>(L7+CashReceipts[[#Totals],[Sep-18]])</f>
        <v>0</v>
      </c>
      <c r="M25" s="21">
        <f>(M7+CashReceipts[[#Totals],[Oct-18]])</f>
        <v>0</v>
      </c>
      <c r="N25" s="21">
        <f>(N7+CashReceipts[[#Totals],[Nov-18]])</f>
        <v>0</v>
      </c>
      <c r="O25" s="21">
        <f>(O7+CashReceipts[[#Totals],[Dec-18]])</f>
        <v>0</v>
      </c>
      <c r="P25" s="10"/>
    </row>
    <row r="26" spans="2:16" x14ac:dyDescent="0.2">
      <c r="B26" s="23"/>
      <c r="C26" s="14"/>
      <c r="D26" s="14"/>
      <c r="E26" s="14"/>
      <c r="F26" s="14"/>
      <c r="G26" s="14"/>
      <c r="H26" s="14"/>
      <c r="I26" s="14"/>
      <c r="J26" s="14"/>
      <c r="K26" s="14"/>
      <c r="L26" s="14"/>
      <c r="M26" s="14"/>
      <c r="N26" s="14"/>
      <c r="O26" s="14"/>
      <c r="P26" s="12"/>
    </row>
    <row r="27" spans="2:16" x14ac:dyDescent="0.2">
      <c r="B27" s="55" t="s">
        <v>1</v>
      </c>
      <c r="C27" s="56" t="s">
        <v>26</v>
      </c>
      <c r="D27" s="57" t="s">
        <v>14</v>
      </c>
      <c r="E27" s="57" t="s">
        <v>15</v>
      </c>
      <c r="F27" s="57" t="s">
        <v>16</v>
      </c>
      <c r="G27" s="57" t="s">
        <v>17</v>
      </c>
      <c r="H27" s="57" t="s">
        <v>18</v>
      </c>
      <c r="I27" s="57" t="s">
        <v>19</v>
      </c>
      <c r="J27" s="57" t="s">
        <v>20</v>
      </c>
      <c r="K27" s="57" t="s">
        <v>21</v>
      </c>
      <c r="L27" s="57" t="s">
        <v>22</v>
      </c>
      <c r="M27" s="57" t="s">
        <v>23</v>
      </c>
      <c r="N27" s="57" t="s">
        <v>24</v>
      </c>
      <c r="O27" s="57" t="s">
        <v>25</v>
      </c>
      <c r="P27" s="58" t="s">
        <v>8</v>
      </c>
    </row>
    <row r="28" spans="2:16" x14ac:dyDescent="0.2">
      <c r="B28" s="29" t="s">
        <v>53</v>
      </c>
      <c r="C28" s="10"/>
      <c r="D28" s="4"/>
      <c r="E28" s="4"/>
      <c r="F28" s="4"/>
      <c r="G28" s="4"/>
      <c r="H28" s="4"/>
      <c r="I28" s="4"/>
      <c r="J28" s="4"/>
      <c r="K28" s="4"/>
      <c r="L28" s="4"/>
      <c r="M28" s="4"/>
      <c r="N28" s="4"/>
      <c r="O28" s="4"/>
      <c r="P28" s="25">
        <f t="shared" ref="P28:P53" si="5">SUM(D28:O28)</f>
        <v>0</v>
      </c>
    </row>
    <row r="29" spans="2:16" x14ac:dyDescent="0.2">
      <c r="B29" s="29" t="s">
        <v>54</v>
      </c>
      <c r="C29" s="10"/>
      <c r="D29" s="4"/>
      <c r="E29" s="4"/>
      <c r="F29" s="4"/>
      <c r="G29" s="4"/>
      <c r="H29" s="4"/>
      <c r="I29" s="4"/>
      <c r="J29" s="4"/>
      <c r="K29" s="4"/>
      <c r="L29" s="4"/>
      <c r="M29" s="4"/>
      <c r="N29" s="4"/>
      <c r="O29" s="4"/>
      <c r="P29" s="25">
        <f t="shared" si="5"/>
        <v>0</v>
      </c>
    </row>
    <row r="30" spans="2:16" x14ac:dyDescent="0.2">
      <c r="B30" s="29" t="s">
        <v>55</v>
      </c>
      <c r="C30" s="10"/>
      <c r="D30" s="4"/>
      <c r="E30" s="4"/>
      <c r="F30" s="4"/>
      <c r="G30" s="4"/>
      <c r="H30" s="4"/>
      <c r="I30" s="4"/>
      <c r="J30" s="4"/>
      <c r="K30" s="4"/>
      <c r="L30" s="4"/>
      <c r="M30" s="4"/>
      <c r="N30" s="4"/>
      <c r="O30" s="4"/>
      <c r="P30" s="25">
        <f t="shared" si="5"/>
        <v>0</v>
      </c>
    </row>
    <row r="31" spans="2:16" x14ac:dyDescent="0.2">
      <c r="B31" s="29" t="s">
        <v>56</v>
      </c>
      <c r="C31" s="10"/>
      <c r="D31" s="4"/>
      <c r="E31" s="4"/>
      <c r="F31" s="4"/>
      <c r="G31" s="4"/>
      <c r="H31" s="4"/>
      <c r="I31" s="4"/>
      <c r="J31" s="4"/>
      <c r="K31" s="4"/>
      <c r="L31" s="4"/>
      <c r="M31" s="4"/>
      <c r="N31" s="4"/>
      <c r="O31" s="4"/>
      <c r="P31" s="25">
        <f t="shared" si="5"/>
        <v>0</v>
      </c>
    </row>
    <row r="32" spans="2:16" x14ac:dyDescent="0.2">
      <c r="B32" s="29" t="s">
        <v>57</v>
      </c>
      <c r="C32" s="10"/>
      <c r="D32" s="4"/>
      <c r="E32" s="4"/>
      <c r="F32" s="4"/>
      <c r="G32" s="4"/>
      <c r="H32" s="4"/>
      <c r="I32" s="4"/>
      <c r="J32" s="4"/>
      <c r="K32" s="4"/>
      <c r="L32" s="4"/>
      <c r="M32" s="4"/>
      <c r="N32" s="4"/>
      <c r="O32" s="4"/>
      <c r="P32" s="25">
        <f t="shared" si="5"/>
        <v>0</v>
      </c>
    </row>
    <row r="33" spans="2:16" x14ac:dyDescent="0.2">
      <c r="B33" s="30" t="s">
        <v>58</v>
      </c>
      <c r="C33" s="10"/>
      <c r="D33" s="4"/>
      <c r="E33" s="4"/>
      <c r="F33" s="4"/>
      <c r="G33" s="4"/>
      <c r="H33" s="4"/>
      <c r="I33" s="4"/>
      <c r="J33" s="4"/>
      <c r="K33" s="4"/>
      <c r="L33" s="4"/>
      <c r="M33" s="4"/>
      <c r="N33" s="4"/>
      <c r="O33" s="4"/>
      <c r="P33" s="25">
        <f t="shared" si="5"/>
        <v>0</v>
      </c>
    </row>
    <row r="34" spans="2:16" x14ac:dyDescent="0.2">
      <c r="B34" s="29" t="s">
        <v>59</v>
      </c>
      <c r="C34" s="10"/>
      <c r="D34" s="4"/>
      <c r="E34" s="4"/>
      <c r="F34" s="4"/>
      <c r="G34" s="4"/>
      <c r="H34" s="4"/>
      <c r="I34" s="4"/>
      <c r="J34" s="4"/>
      <c r="K34" s="4"/>
      <c r="L34" s="4"/>
      <c r="M34" s="4"/>
      <c r="N34" s="4"/>
      <c r="O34" s="4"/>
      <c r="P34" s="25">
        <f t="shared" si="5"/>
        <v>0</v>
      </c>
    </row>
    <row r="35" spans="2:16" x14ac:dyDescent="0.2">
      <c r="B35" s="29" t="s">
        <v>60</v>
      </c>
      <c r="C35" s="10"/>
      <c r="D35" s="13"/>
      <c r="E35" s="13"/>
      <c r="F35" s="13"/>
      <c r="G35" s="13"/>
      <c r="H35" s="13"/>
      <c r="I35" s="13"/>
      <c r="J35" s="13"/>
      <c r="K35" s="13"/>
      <c r="L35" s="13"/>
      <c r="M35" s="13"/>
      <c r="N35" s="13"/>
      <c r="O35" s="13"/>
      <c r="P35" s="25">
        <f t="shared" si="5"/>
        <v>0</v>
      </c>
    </row>
    <row r="36" spans="2:16" x14ac:dyDescent="0.2">
      <c r="B36" s="29" t="s">
        <v>65</v>
      </c>
      <c r="C36" s="10"/>
      <c r="D36" s="13"/>
      <c r="E36" s="13"/>
      <c r="F36" s="13"/>
      <c r="G36" s="13"/>
      <c r="H36" s="13"/>
      <c r="I36" s="13"/>
      <c r="J36" s="13"/>
      <c r="K36" s="13"/>
      <c r="L36" s="13"/>
      <c r="M36" s="13"/>
      <c r="N36" s="13"/>
      <c r="O36" s="13"/>
      <c r="P36" s="25">
        <f t="shared" si="5"/>
        <v>0</v>
      </c>
    </row>
    <row r="37" spans="2:16" x14ac:dyDescent="0.2">
      <c r="B37" s="29" t="s">
        <v>66</v>
      </c>
      <c r="C37" s="10"/>
      <c r="D37" s="13"/>
      <c r="E37" s="13"/>
      <c r="F37" s="13"/>
      <c r="G37" s="13"/>
      <c r="H37" s="13"/>
      <c r="I37" s="13"/>
      <c r="J37" s="13"/>
      <c r="K37" s="13"/>
      <c r="L37" s="13"/>
      <c r="M37" s="13"/>
      <c r="N37" s="13"/>
      <c r="O37" s="13"/>
      <c r="P37" s="25">
        <f t="shared" si="5"/>
        <v>0</v>
      </c>
    </row>
    <row r="38" spans="2:16" x14ac:dyDescent="0.2">
      <c r="B38" s="29" t="s">
        <v>67</v>
      </c>
      <c r="C38" s="10"/>
      <c r="D38" s="13"/>
      <c r="E38" s="13"/>
      <c r="F38" s="13"/>
      <c r="G38" s="13"/>
      <c r="H38" s="13"/>
      <c r="I38" s="13"/>
      <c r="J38" s="13"/>
      <c r="K38" s="13"/>
      <c r="L38" s="13"/>
      <c r="M38" s="13"/>
      <c r="N38" s="13"/>
      <c r="O38" s="13"/>
      <c r="P38" s="25">
        <f t="shared" si="5"/>
        <v>0</v>
      </c>
    </row>
    <row r="39" spans="2:16" x14ac:dyDescent="0.2">
      <c r="B39" s="29" t="s">
        <v>61</v>
      </c>
      <c r="C39" s="10"/>
      <c r="D39" s="13"/>
      <c r="E39" s="13"/>
      <c r="F39" s="13"/>
      <c r="G39" s="13"/>
      <c r="H39" s="13"/>
      <c r="I39" s="13"/>
      <c r="J39" s="13"/>
      <c r="K39" s="13"/>
      <c r="L39" s="13"/>
      <c r="M39" s="13"/>
      <c r="N39" s="13"/>
      <c r="O39" s="13"/>
      <c r="P39" s="25">
        <f t="shared" si="5"/>
        <v>0</v>
      </c>
    </row>
    <row r="40" spans="2:16" x14ac:dyDescent="0.2">
      <c r="B40" s="29" t="s">
        <v>62</v>
      </c>
      <c r="C40" s="10"/>
      <c r="D40" s="13"/>
      <c r="E40" s="13"/>
      <c r="F40" s="13"/>
      <c r="G40" s="13"/>
      <c r="H40" s="13"/>
      <c r="I40" s="13"/>
      <c r="J40" s="13"/>
      <c r="K40" s="13"/>
      <c r="L40" s="13"/>
      <c r="M40" s="13"/>
      <c r="N40" s="13"/>
      <c r="O40" s="13"/>
      <c r="P40" s="25">
        <f t="shared" si="5"/>
        <v>0</v>
      </c>
    </row>
    <row r="41" spans="2:16" x14ac:dyDescent="0.2">
      <c r="B41" s="29" t="s">
        <v>63</v>
      </c>
      <c r="C41" s="10"/>
      <c r="D41" s="13"/>
      <c r="E41" s="13"/>
      <c r="F41" s="13"/>
      <c r="G41" s="13"/>
      <c r="H41" s="13"/>
      <c r="I41" s="13"/>
      <c r="J41" s="13"/>
      <c r="K41" s="13"/>
      <c r="L41" s="13"/>
      <c r="M41" s="13"/>
      <c r="N41" s="13"/>
      <c r="O41" s="13"/>
      <c r="P41" s="25">
        <f t="shared" si="5"/>
        <v>0</v>
      </c>
    </row>
    <row r="42" spans="2:16" x14ac:dyDescent="0.2">
      <c r="B42" s="80" t="s">
        <v>76</v>
      </c>
      <c r="C42" s="10"/>
      <c r="D42" s="81"/>
      <c r="E42" s="81"/>
      <c r="F42" s="81"/>
      <c r="G42" s="81"/>
      <c r="H42" s="81"/>
      <c r="I42" s="81"/>
      <c r="J42" s="81"/>
      <c r="K42" s="81"/>
      <c r="L42" s="81"/>
      <c r="M42" s="81"/>
      <c r="N42" s="81"/>
      <c r="O42" s="81"/>
      <c r="P42" s="25">
        <f>SUM(D42:O42)</f>
        <v>0</v>
      </c>
    </row>
    <row r="43" spans="2:16" x14ac:dyDescent="0.2">
      <c r="B43" s="82" t="s">
        <v>77</v>
      </c>
      <c r="C43" s="10"/>
      <c r="D43" s="66"/>
      <c r="E43" s="81"/>
      <c r="F43" s="81"/>
      <c r="G43" s="81"/>
      <c r="H43" s="81"/>
      <c r="I43" s="81"/>
      <c r="J43" s="81"/>
      <c r="K43" s="81"/>
      <c r="L43" s="81"/>
      <c r="M43" s="81"/>
      <c r="N43" s="81"/>
      <c r="O43" s="66"/>
      <c r="P43" s="25">
        <f>SUM(D43:O43)</f>
        <v>0</v>
      </c>
    </row>
    <row r="44" spans="2:16" x14ac:dyDescent="0.2">
      <c r="B44" s="29" t="s">
        <v>64</v>
      </c>
      <c r="C44" s="10"/>
      <c r="D44" s="13"/>
      <c r="E44" s="13"/>
      <c r="F44" s="13"/>
      <c r="G44" s="13"/>
      <c r="H44" s="13"/>
      <c r="I44" s="13"/>
      <c r="J44" s="13"/>
      <c r="K44" s="13"/>
      <c r="L44" s="13"/>
      <c r="M44" s="13"/>
      <c r="N44" s="13"/>
      <c r="O44" s="13"/>
      <c r="P44" s="25">
        <f t="shared" si="5"/>
        <v>0</v>
      </c>
    </row>
    <row r="45" spans="2:16" x14ac:dyDescent="0.2">
      <c r="B45" s="29" t="s">
        <v>68</v>
      </c>
      <c r="C45" s="10"/>
      <c r="D45" s="13"/>
      <c r="E45" s="13"/>
      <c r="F45" s="13"/>
      <c r="G45" s="13"/>
      <c r="H45" s="13"/>
      <c r="I45" s="13"/>
      <c r="J45" s="13"/>
      <c r="K45" s="13"/>
      <c r="L45" s="13"/>
      <c r="M45" s="13"/>
      <c r="N45" s="13"/>
      <c r="O45" s="13"/>
      <c r="P45" s="25">
        <f t="shared" si="5"/>
        <v>0</v>
      </c>
    </row>
    <row r="46" spans="2:16" x14ac:dyDescent="0.2">
      <c r="B46" s="29" t="s">
        <v>69</v>
      </c>
      <c r="C46" s="10"/>
      <c r="D46" s="13"/>
      <c r="E46" s="13"/>
      <c r="F46" s="13"/>
      <c r="G46" s="13"/>
      <c r="H46" s="13"/>
      <c r="I46" s="13"/>
      <c r="J46" s="13"/>
      <c r="K46" s="13"/>
      <c r="L46" s="13"/>
      <c r="M46" s="13"/>
      <c r="N46" s="13"/>
      <c r="O46" s="13"/>
      <c r="P46" s="25">
        <f t="shared" si="5"/>
        <v>0</v>
      </c>
    </row>
    <row r="47" spans="2:16" x14ac:dyDescent="0.2">
      <c r="B47" s="29" t="s">
        <v>70</v>
      </c>
      <c r="C47" s="10"/>
      <c r="D47" s="13"/>
      <c r="E47" s="13"/>
      <c r="F47" s="13"/>
      <c r="G47" s="13"/>
      <c r="H47" s="13"/>
      <c r="I47" s="13"/>
      <c r="J47" s="13"/>
      <c r="K47" s="13"/>
      <c r="L47" s="13"/>
      <c r="M47" s="13"/>
      <c r="N47" s="13"/>
      <c r="O47" s="13"/>
      <c r="P47" s="25">
        <f t="shared" si="5"/>
        <v>0</v>
      </c>
    </row>
    <row r="48" spans="2:16" x14ac:dyDescent="0.2">
      <c r="B48" s="29" t="s">
        <v>71</v>
      </c>
      <c r="C48" s="10"/>
      <c r="D48" s="13"/>
      <c r="E48" s="13"/>
      <c r="F48" s="13"/>
      <c r="G48" s="13"/>
      <c r="H48" s="13"/>
      <c r="I48" s="13"/>
      <c r="J48" s="13"/>
      <c r="K48" s="13"/>
      <c r="L48" s="13"/>
      <c r="M48" s="13"/>
      <c r="N48" s="13"/>
      <c r="O48" s="13"/>
      <c r="P48" s="25">
        <f t="shared" si="5"/>
        <v>0</v>
      </c>
    </row>
    <row r="49" spans="2:16" x14ac:dyDescent="0.2">
      <c r="B49" s="29" t="s">
        <v>72</v>
      </c>
      <c r="C49" s="10"/>
      <c r="D49" s="13"/>
      <c r="E49" s="13"/>
      <c r="F49" s="13"/>
      <c r="G49" s="13"/>
      <c r="H49" s="13"/>
      <c r="I49" s="13"/>
      <c r="J49" s="13"/>
      <c r="K49" s="13"/>
      <c r="L49" s="13"/>
      <c r="M49" s="13"/>
      <c r="N49" s="13"/>
      <c r="O49" s="13"/>
      <c r="P49" s="25">
        <f t="shared" si="5"/>
        <v>0</v>
      </c>
    </row>
    <row r="50" spans="2:16" x14ac:dyDescent="0.2">
      <c r="B50" s="31" t="s">
        <v>73</v>
      </c>
      <c r="C50" s="10"/>
      <c r="D50" s="13"/>
      <c r="E50" s="13"/>
      <c r="F50" s="13"/>
      <c r="G50" s="13"/>
      <c r="H50" s="13"/>
      <c r="I50" s="13"/>
      <c r="J50" s="13"/>
      <c r="K50" s="13"/>
      <c r="L50" s="13"/>
      <c r="M50" s="13"/>
      <c r="N50" s="13"/>
      <c r="O50" s="13"/>
      <c r="P50" s="25">
        <f t="shared" si="5"/>
        <v>0</v>
      </c>
    </row>
    <row r="51" spans="2:16" x14ac:dyDescent="0.2">
      <c r="B51" s="32" t="s">
        <v>74</v>
      </c>
      <c r="C51" s="10"/>
      <c r="D51" s="13"/>
      <c r="E51" s="13"/>
      <c r="F51" s="13"/>
      <c r="G51" s="13"/>
      <c r="H51" s="13"/>
      <c r="I51" s="13"/>
      <c r="J51" s="13"/>
      <c r="K51" s="13"/>
      <c r="L51" s="13"/>
      <c r="M51" s="13"/>
      <c r="N51" s="13"/>
      <c r="O51" s="13"/>
      <c r="P51" s="25">
        <f t="shared" si="5"/>
        <v>0</v>
      </c>
    </row>
    <row r="52" spans="2:16" x14ac:dyDescent="0.2">
      <c r="B52" s="32" t="s">
        <v>75</v>
      </c>
      <c r="C52" s="10"/>
      <c r="D52" s="13"/>
      <c r="E52" s="13"/>
      <c r="F52" s="13"/>
      <c r="G52" s="13"/>
      <c r="H52" s="13"/>
      <c r="I52" s="13"/>
      <c r="J52" s="13"/>
      <c r="K52" s="13"/>
      <c r="L52" s="13"/>
      <c r="M52" s="13"/>
      <c r="N52" s="13"/>
      <c r="O52" s="13"/>
      <c r="P52" s="25">
        <f t="shared" si="5"/>
        <v>0</v>
      </c>
    </row>
    <row r="53" spans="2:16" x14ac:dyDescent="0.2">
      <c r="B53" s="32" t="s">
        <v>2</v>
      </c>
      <c r="C53" s="10"/>
      <c r="D53" s="13"/>
      <c r="E53" s="13"/>
      <c r="F53" s="13"/>
      <c r="G53" s="13"/>
      <c r="H53" s="13"/>
      <c r="I53" s="13"/>
      <c r="J53" s="13"/>
      <c r="K53" s="13"/>
      <c r="L53" s="13"/>
      <c r="M53" s="13"/>
      <c r="N53" s="13"/>
      <c r="O53" s="13"/>
      <c r="P53" s="25">
        <f t="shared" si="5"/>
        <v>0</v>
      </c>
    </row>
    <row r="54" spans="2:16" x14ac:dyDescent="0.2">
      <c r="B54" s="44" t="s">
        <v>3</v>
      </c>
      <c r="C54" s="33"/>
      <c r="D54" s="35">
        <f>SUBTOTAL(109,Expenses[Jan-18])</f>
        <v>0</v>
      </c>
      <c r="E54" s="35">
        <f>SUBTOTAL(109,Expenses[Feb-18])</f>
        <v>0</v>
      </c>
      <c r="F54" s="35">
        <f>SUBTOTAL(109,Expenses[Mar-18])</f>
        <v>0</v>
      </c>
      <c r="G54" s="35">
        <f>SUBTOTAL(109,Expenses[Apr-18])</f>
        <v>0</v>
      </c>
      <c r="H54" s="35">
        <f>SUBTOTAL(109,Expenses[May-18])</f>
        <v>0</v>
      </c>
      <c r="I54" s="35">
        <f>SUBTOTAL(109,Expenses[Jun-18])</f>
        <v>0</v>
      </c>
      <c r="J54" s="35">
        <f>SUBTOTAL(109,Expenses[Jul-18])</f>
        <v>0</v>
      </c>
      <c r="K54" s="35">
        <f>SUBTOTAL(109,Expenses[Aug-18])</f>
        <v>0</v>
      </c>
      <c r="L54" s="35">
        <f>SUBTOTAL(109,Expenses[Sep-18])</f>
        <v>0</v>
      </c>
      <c r="M54" s="35">
        <f>SUBTOTAL(109,Expenses[Oct-18])</f>
        <v>0</v>
      </c>
      <c r="N54" s="35">
        <f>SUBTOTAL(109,Expenses[Nov-18])</f>
        <v>0</v>
      </c>
      <c r="O54" s="35">
        <f>SUBTOTAL(109,Expenses[Dec-18])</f>
        <v>0</v>
      </c>
      <c r="P54" s="34">
        <f>SUBTOTAL(109,Expenses[Total])</f>
        <v>0</v>
      </c>
    </row>
    <row r="55" spans="2:16" x14ac:dyDescent="0.2">
      <c r="B55" s="46" t="s">
        <v>1</v>
      </c>
      <c r="C55" s="40" t="s">
        <v>26</v>
      </c>
      <c r="D55" s="59" t="s">
        <v>14</v>
      </c>
      <c r="E55" s="59" t="s">
        <v>15</v>
      </c>
      <c r="F55" s="59" t="s">
        <v>16</v>
      </c>
      <c r="G55" s="59" t="s">
        <v>17</v>
      </c>
      <c r="H55" s="59" t="s">
        <v>18</v>
      </c>
      <c r="I55" s="59" t="s">
        <v>19</v>
      </c>
      <c r="J55" s="59" t="s">
        <v>20</v>
      </c>
      <c r="K55" s="59" t="s">
        <v>21</v>
      </c>
      <c r="L55" s="59" t="s">
        <v>22</v>
      </c>
      <c r="M55" s="59" t="s">
        <v>23</v>
      </c>
      <c r="N55" s="59" t="s">
        <v>24</v>
      </c>
      <c r="O55" s="59" t="s">
        <v>25</v>
      </c>
      <c r="P55" s="60" t="s">
        <v>8</v>
      </c>
    </row>
    <row r="56" spans="2:16" x14ac:dyDescent="0.2">
      <c r="B56" s="39" t="s">
        <v>78</v>
      </c>
      <c r="C56" s="36"/>
      <c r="D56" s="37"/>
      <c r="E56" s="37"/>
      <c r="F56" s="37"/>
      <c r="G56" s="37"/>
      <c r="H56" s="37"/>
      <c r="I56" s="37"/>
      <c r="J56" s="37"/>
      <c r="K56" s="37"/>
      <c r="L56" s="37"/>
      <c r="M56" s="37"/>
      <c r="N56" s="37"/>
      <c r="O56" s="37"/>
      <c r="P56" s="38">
        <f t="shared" ref="P56:P61" si="6">SUM(D56:O56)</f>
        <v>0</v>
      </c>
    </row>
    <row r="57" spans="2:16" x14ac:dyDescent="0.2">
      <c r="B57" s="39" t="s">
        <v>79</v>
      </c>
      <c r="C57" s="36"/>
      <c r="D57" s="37"/>
      <c r="E57" s="37"/>
      <c r="F57" s="37"/>
      <c r="G57" s="37"/>
      <c r="H57" s="37"/>
      <c r="I57" s="37"/>
      <c r="J57" s="37"/>
      <c r="K57" s="37"/>
      <c r="L57" s="37"/>
      <c r="M57" s="37"/>
      <c r="N57" s="37"/>
      <c r="O57" s="37"/>
      <c r="P57" s="38">
        <f t="shared" si="6"/>
        <v>0</v>
      </c>
    </row>
    <row r="58" spans="2:16" x14ac:dyDescent="0.2">
      <c r="B58" s="39" t="s">
        <v>80</v>
      </c>
      <c r="C58" s="36"/>
      <c r="D58" s="37"/>
      <c r="E58" s="37"/>
      <c r="F58" s="37"/>
      <c r="G58" s="37"/>
      <c r="H58" s="37"/>
      <c r="I58" s="37"/>
      <c r="J58" s="37"/>
      <c r="K58" s="37"/>
      <c r="L58" s="37"/>
      <c r="M58" s="37"/>
      <c r="N58" s="37"/>
      <c r="O58" s="37"/>
      <c r="P58" s="38">
        <f t="shared" si="6"/>
        <v>0</v>
      </c>
    </row>
    <row r="59" spans="2:16" x14ac:dyDescent="0.2">
      <c r="B59" s="39"/>
      <c r="C59" s="36"/>
      <c r="D59" s="37"/>
      <c r="E59" s="37"/>
      <c r="F59" s="37"/>
      <c r="G59" s="37"/>
      <c r="H59" s="37"/>
      <c r="I59" s="37"/>
      <c r="J59" s="37"/>
      <c r="K59" s="37"/>
      <c r="L59" s="37"/>
      <c r="M59" s="37"/>
      <c r="N59" s="37"/>
      <c r="O59" s="37"/>
      <c r="P59" s="38">
        <f t="shared" si="6"/>
        <v>0</v>
      </c>
    </row>
    <row r="60" spans="2:16" x14ac:dyDescent="0.2">
      <c r="B60" s="39"/>
      <c r="C60" s="36"/>
      <c r="D60" s="37"/>
      <c r="E60" s="37"/>
      <c r="F60" s="37"/>
      <c r="G60" s="37"/>
      <c r="H60" s="37"/>
      <c r="I60" s="37"/>
      <c r="J60" s="37"/>
      <c r="K60" s="37"/>
      <c r="L60" s="37"/>
      <c r="M60" s="37"/>
      <c r="N60" s="37"/>
      <c r="O60" s="37"/>
      <c r="P60" s="38">
        <f t="shared" si="6"/>
        <v>0</v>
      </c>
    </row>
    <row r="61" spans="2:16" x14ac:dyDescent="0.2">
      <c r="B61" s="49" t="s">
        <v>4</v>
      </c>
      <c r="C61" s="45"/>
      <c r="D61" s="50">
        <f>Expenses[[#Totals],[Jan-18]]+SUBTOTAL(109,CashPaidOut[Jan-18])</f>
        <v>0</v>
      </c>
      <c r="E61" s="50">
        <f>Expenses[[#Totals],[Feb-18]]+SUBTOTAL(109,CashPaidOut[Feb-18])</f>
        <v>0</v>
      </c>
      <c r="F61" s="50">
        <f>Expenses[[#Totals],[Mar-18]]+SUBTOTAL(109,CashPaidOut[Mar-18])</f>
        <v>0</v>
      </c>
      <c r="G61" s="41">
        <f>Expenses[[#Totals],[Apr-18]]+SUBTOTAL(109,CashPaidOut[Apr-18])</f>
        <v>0</v>
      </c>
      <c r="H61" s="41">
        <f>Expenses[[#Totals],[May-18]]+SUBTOTAL(109,CashPaidOut[May-18])</f>
        <v>0</v>
      </c>
      <c r="I61" s="41">
        <f>Expenses[[#Totals],[Jun-18]]+SUBTOTAL(109,CashPaidOut[Jun-18])</f>
        <v>0</v>
      </c>
      <c r="J61" s="41">
        <f>Expenses[[#Totals],[Jul-18]]+SUBTOTAL(109,CashPaidOut[Jul-18])</f>
        <v>0</v>
      </c>
      <c r="K61" s="41">
        <f>Expenses[[#Totals],[Aug-18]]+SUBTOTAL(109,CashPaidOut[Aug-18])</f>
        <v>0</v>
      </c>
      <c r="L61" s="41">
        <f>Expenses[[#Totals],[Sep-18]]+SUBTOTAL(109,CashPaidOut[Sep-18])</f>
        <v>0</v>
      </c>
      <c r="M61" s="41">
        <f>Expenses[[#Totals],[Oct-18]]+SUBTOTAL(109,CashPaidOut[Oct-18])</f>
        <v>0</v>
      </c>
      <c r="N61" s="41">
        <f>Expenses[[#Totals],[Nov-18]]+SUBTOTAL(109,CashPaidOut[Nov-18])</f>
        <v>0</v>
      </c>
      <c r="O61" s="41">
        <f>Expenses[[#Totals],[Dec-18]]+SUBTOTAL(109,CashPaidOut[Dec-18])</f>
        <v>0</v>
      </c>
      <c r="P61" s="50">
        <f t="shared" si="6"/>
        <v>0</v>
      </c>
    </row>
    <row r="62" spans="2:16" x14ac:dyDescent="0.2">
      <c r="B62" s="47" t="s">
        <v>12</v>
      </c>
      <c r="C62" s="25">
        <f>C25</f>
        <v>0</v>
      </c>
      <c r="D62" s="25">
        <f>D25-CashPaidOut[[#Totals],[Jan-18]]</f>
        <v>0</v>
      </c>
      <c r="E62" s="25">
        <f>E25-CashPaidOut[[#Totals],[Feb-18]]</f>
        <v>0</v>
      </c>
      <c r="F62" s="25">
        <f>F25-CashPaidOut[[#Totals],[Mar-18]]</f>
        <v>0</v>
      </c>
      <c r="G62" s="25">
        <f>G25-CashPaidOut[[#Totals],[Apr-18]]</f>
        <v>0</v>
      </c>
      <c r="H62" s="25">
        <f>H25-CashPaidOut[[#Totals],[May-18]]</f>
        <v>0</v>
      </c>
      <c r="I62" s="25">
        <f>I25-CashPaidOut[[#Totals],[Jun-18]]</f>
        <v>0</v>
      </c>
      <c r="J62" s="25">
        <f>J25-CashPaidOut[[#Totals],[Jul-18]]</f>
        <v>0</v>
      </c>
      <c r="K62" s="25">
        <f>K25-CashPaidOut[[#Totals],[Aug-18]]</f>
        <v>0</v>
      </c>
      <c r="L62" s="25">
        <f>L25-CashPaidOut[[#Totals],[Sep-18]]</f>
        <v>0</v>
      </c>
      <c r="M62" s="25">
        <f>M25-CashPaidOut[[#Totals],[Oct-18]]</f>
        <v>0</v>
      </c>
      <c r="N62" s="25">
        <f>N25-CashPaidOut[[#Totals],[Nov-18]]</f>
        <v>0</v>
      </c>
      <c r="O62" s="25">
        <f>O25-CashPaidOut[[#Totals],[Dec-18]]</f>
        <v>0</v>
      </c>
      <c r="P62" s="48"/>
    </row>
    <row r="63" spans="2:16" x14ac:dyDescent="0.2">
      <c r="B63" s="15"/>
      <c r="C63" s="16"/>
      <c r="D63" s="16"/>
      <c r="E63" s="16"/>
      <c r="F63" s="16"/>
      <c r="G63" s="16"/>
      <c r="H63" s="16"/>
      <c r="I63" s="16"/>
      <c r="J63" s="16"/>
      <c r="K63" s="16"/>
      <c r="L63" s="16"/>
      <c r="M63" s="16"/>
      <c r="N63" s="16"/>
      <c r="O63" s="16"/>
      <c r="P63" s="16"/>
    </row>
  </sheetData>
  <sheetProtection insertColumns="0" insertRows="0"/>
  <mergeCells count="2">
    <mergeCell ref="B1:P1"/>
    <mergeCell ref="B2:P2"/>
  </mergeCells>
  <phoneticPr fontId="0" type="noConversion"/>
  <conditionalFormatting sqref="C7:O7">
    <cfRule type="cellIs" dxfId="15" priority="1" stopIfTrue="1" operator="lessThanOrEqual">
      <formula>$C$4</formula>
    </cfRule>
  </conditionalFormatting>
  <dataValidations count="29">
    <dataValidation type="decimal" allowBlank="1" showInputMessage="1" sqref="C7 D4:P4" xr:uid="{00000000-0002-0000-0000-000000000000}">
      <formula1>-10000000</formula1>
      <formula2>10000000</formula2>
    </dataValidation>
    <dataValidation operator="greaterThanOrEqual" allowBlank="1" showInputMessage="1" showErrorMessage="1" error="Please enter a number greater than zero." sqref="P6" xr:uid="{00000000-0002-0000-0000-000002000000}"/>
    <dataValidation type="decimal" operator="lessThanOrEqual" allowBlank="1" showInputMessage="1" showErrorMessage="1" sqref="C25:O25 C62:O62" xr:uid="{00000000-0002-0000-0000-000003000000}">
      <formula1>10000000</formula1>
    </dataValidation>
    <dataValidation type="date" allowBlank="1" showInputMessage="1" showErrorMessage="1" error="Please enter a valid date." prompt="Enter Starting Date in this cell" sqref="C3" xr:uid="{00000000-0002-0000-0000-000004000000}">
      <formula1>1</formula1>
      <formula2>73415</formula2>
    </dataValidation>
    <dataValidation type="decimal" operator="lessThanOrEqual" allowBlank="1" showInputMessage="1" sqref="D7:O7" xr:uid="{00000000-0002-0000-0000-000005000000}">
      <formula1>10000000</formula1>
    </dataValidation>
    <dataValidation type="decimal" errorStyle="warning" operator="lessThanOrEqual" allowBlank="1" showInputMessage="1" showErrorMessage="1" error="Please enter a number greater than zero" sqref="P28:P53 P56:P60 P10:P23"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P2" xr:uid="{CD64D921-F0AF-4AA9-A6DD-EFD35A9EC410}"/>
    <dataValidation allowBlank="1" showInputMessage="1" showErrorMessage="1" prompt="Enter Starting Date in cell at right" sqref="B3" xr:uid="{1F6A2E6B-9F5B-4777-8484-BD99AC75A5CA}"/>
    <dataValidation allowBlank="1" showInputMessage="1" showErrorMessage="1" prompt="Enter Cash balance alert minimum in cell at right" sqref="B4"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xr:uid="{E812B3AE-DBD1-4871-876D-92F6818D7312}">
      <formula1>10000000</formula1>
    </dataValidation>
    <dataValidation allowBlank="1" showInputMessage="1" showErrorMessage="1" prompt="Enter details in table at right" sqref="B6" xr:uid="{3830027A-6EBE-4F38-85D2-C701F11E6CFA}"/>
    <dataValidation allowBlank="1" showInputMessage="1" showErrorMessage="1" prompt="Enter Cash on hand in beginning of month in cell at right" sqref="B7" xr:uid="{D36564BD-6337-46DD-A1E7-94E630FDAC6F}"/>
    <dataValidation operator="greaterThanOrEqual" allowBlank="1" showInputMessage="1" showErrorMessage="1" error="Please enter a number greater than zero." prompt="Enter Cash on hand in beginning in cell below" sqref="C6" xr:uid="{2334E431-B28A-4AF1-AC6E-9209549B2125}"/>
    <dataValidation allowBlank="1" showInputMessage="1" prompt="Cash on hand is auto calculated for this month in cell below" sqref="D6:O6" xr:uid="{94B28EDD-F55B-4663-BE2E-CCA213201743}"/>
    <dataValidation allowBlank="1" showInputMessage="1" showErrorMessage="1" prompt="Enter details in Cash Receipts table below" sqref="B8" xr:uid="{DF3A80CC-4543-46BA-A64A-F2B21C703A6C}"/>
    <dataValidation allowBlank="1" showInputMessage="1" showErrorMessage="1" prompt="Enter or modify Cash Receipts items in this column under this heading" sqref="B9" xr:uid="{9ED0D7CD-6641-47A4-9A79-A8DF8CE60FFB}"/>
    <dataValidation allowBlank="1" showInputMessage="1" prompt="Enter values for this month in this column under this heading" sqref="E9:O9 D27:O27 D55:O55" xr:uid="{CD0EE526-ACDC-484C-A174-8BC10CBE8E88}"/>
    <dataValidation allowBlank="1" showInputMessage="1" prompt="Total is auto calculated in this column under this heading. Total Cash Receipts and Total Cash Available are auto calculated at the end" sqref="P9" xr:uid="{2BBE8409-69CE-4273-8AD1-C6AEFACB64D0}"/>
    <dataValidation allowBlank="1" showInputMessage="1" showErrorMessage="1" prompt="Enter details in Expenses table below and in Cash Paid Out table starting in cell B46" sqref="B26" xr:uid="{65B94BE2-9355-4B1B-8361-9D9CE86535DE}"/>
    <dataValidation allowBlank="1" showInputMessage="1" showErrorMessage="1" prompt="Enter or modify Cash Paid Out items in this column under this heading" sqref="B27 B55" xr:uid="{BEAAAFD7-D0F9-43D5-86CD-1B5D509474D8}"/>
    <dataValidation allowBlank="1" showInputMessage="1" showErrorMessage="1" prompt="Total is auto calculated in this column under this heading. Subtotal is auto calculated at the end" sqref="P27" xr:uid="{89B3E677-8BA4-4880-9CD5-17A1FD4ADEAB}"/>
    <dataValidation allowBlank="1" showInputMessage="1" showErrorMessage="1" prompt="Total is auto calculated in this column under this heading. Total Cash Paid Out and Cash on hand at the end of month are auto calculated at the end" sqref="P55" xr:uid="{45483346-E341-4465-97C7-BCF61DB0AA30}"/>
    <dataValidation allowBlank="1" showInputMessage="1" showErrorMessage="1" prompt="Enter details in Other Operational Data table below" sqref="B63" xr:uid="{47453186-77C9-4FD0-AF82-0C218D8785B9}"/>
    <dataValidation allowBlank="1" showInputMessage="1" sqref="D63:O63" xr:uid="{850D6EE5-2289-46E1-875A-162398F1BDB6}"/>
    <dataValidation operator="lessThanOrEqual" allowBlank="1" showInputMessage="1" showErrorMessage="1" error="Please enter a number greater than zero." sqref="P63" xr:uid="{D2A17DC1-E6CB-4A1C-B917-B2258C4313DD}"/>
    <dataValidation allowBlank="1" showInputMessage="1" showErrorMessage="1" prompt="Enter values for this month in this column under this heading" sqref="D9" xr:uid="{DF34088F-4FDC-4CEC-883D-3907B8512688}"/>
    <dataValidation type="decimal" allowBlank="1" showInputMessage="1" showErrorMessage="1" sqref="D10:O23 D56:O60 D28:O53" xr:uid="{84CAE0E0-3152-4547-A5F1-AF50A835ACC2}">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44:P52 P28:P41 P53" emptyCellReference="1"/>
  </ignoredErrors>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workbookViewId="0"/>
  </sheetViews>
  <sheetFormatPr defaultColWidth="9.33203125" defaultRowHeight="11.25" x14ac:dyDescent="0.2"/>
  <cols>
    <col min="1" max="1" width="9.33203125" style="11"/>
    <col min="2" max="2" width="30.1640625" style="11" bestFit="1" customWidth="1"/>
    <col min="3" max="3" width="9.33203125" style="11"/>
    <col min="4" max="4" width="13.33203125" style="11" bestFit="1" customWidth="1"/>
    <col min="5" max="16384" width="9.33203125" style="11"/>
  </cols>
  <sheetData>
    <row r="2" spans="2:17" x14ac:dyDescent="0.2">
      <c r="B2" s="63" t="s">
        <v>27</v>
      </c>
      <c r="C2" s="63"/>
      <c r="D2" s="63"/>
      <c r="E2" s="63"/>
      <c r="F2" s="63"/>
      <c r="G2" s="63"/>
      <c r="H2" s="63"/>
      <c r="I2" s="63"/>
      <c r="J2" s="63"/>
      <c r="K2" s="63"/>
      <c r="L2" s="63"/>
      <c r="M2" s="63"/>
      <c r="N2" s="63"/>
      <c r="O2" s="63"/>
      <c r="P2" s="63"/>
      <c r="Q2" s="63"/>
    </row>
    <row r="3" spans="2:17" x14ac:dyDescent="0.2">
      <c r="B3" s="63"/>
      <c r="C3" s="63"/>
      <c r="D3" s="63"/>
      <c r="E3" s="63"/>
      <c r="F3" s="63"/>
      <c r="G3" s="63"/>
      <c r="H3" s="63"/>
      <c r="I3" s="63"/>
      <c r="J3" s="63"/>
      <c r="K3" s="63"/>
      <c r="L3" s="63"/>
      <c r="M3" s="63"/>
      <c r="N3" s="63"/>
      <c r="O3" s="63"/>
      <c r="P3" s="63"/>
      <c r="Q3" s="63"/>
    </row>
    <row r="4" spans="2:17" x14ac:dyDescent="0.2">
      <c r="B4" s="63"/>
      <c r="C4" s="63"/>
      <c r="D4" s="63"/>
      <c r="E4" s="63"/>
      <c r="F4" s="63"/>
      <c r="G4" s="63"/>
      <c r="H4" s="63"/>
      <c r="I4" s="63"/>
      <c r="J4" s="63"/>
      <c r="K4" s="63"/>
      <c r="L4" s="63"/>
      <c r="M4" s="63"/>
      <c r="N4" s="63"/>
      <c r="O4" s="63"/>
      <c r="P4" s="63"/>
      <c r="Q4" s="63"/>
    </row>
    <row r="5" spans="2:17" x14ac:dyDescent="0.2">
      <c r="B5" s="63"/>
      <c r="C5" s="63"/>
      <c r="D5" s="63"/>
      <c r="E5" s="63"/>
      <c r="F5" s="63"/>
      <c r="G5" s="63"/>
      <c r="H5" s="63"/>
      <c r="I5" s="63"/>
      <c r="J5" s="63"/>
      <c r="K5" s="63"/>
      <c r="L5" s="63"/>
      <c r="M5" s="63"/>
      <c r="N5" s="63"/>
      <c r="O5" s="63"/>
      <c r="P5" s="63"/>
      <c r="Q5" s="63"/>
    </row>
    <row r="6" spans="2:17" x14ac:dyDescent="0.2">
      <c r="B6" s="63"/>
      <c r="C6" s="63"/>
      <c r="D6" s="63"/>
      <c r="E6" s="63"/>
      <c r="F6" s="63"/>
      <c r="G6" s="63"/>
      <c r="H6" s="63"/>
      <c r="I6" s="63"/>
      <c r="J6" s="63"/>
      <c r="K6" s="63"/>
      <c r="L6" s="63"/>
      <c r="M6" s="63"/>
      <c r="N6" s="63"/>
      <c r="O6" s="63"/>
      <c r="P6" s="63"/>
      <c r="Q6" s="63"/>
    </row>
    <row r="7" spans="2:17" x14ac:dyDescent="0.2">
      <c r="B7" s="63"/>
      <c r="C7" s="63"/>
      <c r="D7" s="63"/>
      <c r="E7" s="63"/>
      <c r="F7" s="63"/>
      <c r="G7" s="63"/>
      <c r="H7" s="63"/>
      <c r="I7" s="63"/>
      <c r="J7" s="63"/>
      <c r="K7" s="63"/>
      <c r="L7" s="63"/>
      <c r="M7" s="63"/>
      <c r="N7" s="63"/>
      <c r="O7" s="63"/>
      <c r="P7" s="63"/>
      <c r="Q7" s="63"/>
    </row>
    <row r="8" spans="2:17" x14ac:dyDescent="0.2">
      <c r="B8" s="63"/>
      <c r="C8" s="63"/>
      <c r="D8" s="63"/>
      <c r="E8" s="63"/>
      <c r="F8" s="63"/>
      <c r="G8" s="63"/>
      <c r="H8" s="63"/>
      <c r="I8" s="63"/>
      <c r="J8" s="63"/>
      <c r="K8" s="63"/>
      <c r="L8" s="63"/>
      <c r="M8" s="63"/>
      <c r="N8" s="63"/>
      <c r="O8" s="63"/>
      <c r="P8" s="63"/>
      <c r="Q8" s="63"/>
    </row>
    <row r="9" spans="2:17" x14ac:dyDescent="0.2">
      <c r="B9" s="63"/>
      <c r="C9" s="63"/>
      <c r="D9" s="63"/>
      <c r="E9" s="63"/>
      <c r="F9" s="63"/>
      <c r="G9" s="63"/>
      <c r="H9" s="63"/>
      <c r="I9" s="63"/>
      <c r="J9" s="63"/>
      <c r="K9" s="63"/>
      <c r="L9" s="63"/>
      <c r="M9" s="63"/>
      <c r="N9" s="63"/>
      <c r="O9" s="63"/>
      <c r="P9" s="63"/>
      <c r="Q9" s="63"/>
    </row>
    <row r="10" spans="2:17" x14ac:dyDescent="0.2">
      <c r="B10" s="63"/>
      <c r="C10" s="63"/>
      <c r="D10" s="63"/>
      <c r="E10" s="63"/>
      <c r="F10" s="63"/>
      <c r="G10" s="63"/>
      <c r="H10" s="63"/>
      <c r="I10" s="63"/>
      <c r="J10" s="63"/>
      <c r="K10" s="63"/>
      <c r="L10" s="63"/>
      <c r="M10" s="63"/>
      <c r="N10" s="63"/>
      <c r="O10" s="63"/>
      <c r="P10" s="63"/>
      <c r="Q10" s="63"/>
    </row>
    <row r="11" spans="2:17" x14ac:dyDescent="0.2">
      <c r="B11" s="63"/>
      <c r="C11" s="63"/>
      <c r="D11" s="63"/>
      <c r="E11" s="63"/>
      <c r="F11" s="63"/>
      <c r="G11" s="63"/>
      <c r="H11" s="63"/>
      <c r="I11" s="63"/>
      <c r="J11" s="63"/>
      <c r="K11" s="63"/>
      <c r="L11" s="63"/>
      <c r="M11" s="63"/>
      <c r="N11" s="63"/>
      <c r="O11" s="63"/>
      <c r="P11" s="63"/>
      <c r="Q11" s="63"/>
    </row>
    <row r="12" spans="2:17" x14ac:dyDescent="0.2">
      <c r="B12" s="63"/>
      <c r="C12" s="63"/>
      <c r="D12" s="63"/>
      <c r="E12" s="63"/>
      <c r="F12" s="63"/>
      <c r="G12" s="63"/>
      <c r="H12" s="63"/>
      <c r="I12" s="63"/>
      <c r="J12" s="63"/>
      <c r="K12" s="63"/>
      <c r="L12" s="63"/>
      <c r="M12" s="63"/>
      <c r="N12" s="63"/>
      <c r="O12" s="63"/>
      <c r="P12" s="63"/>
      <c r="Q12" s="63"/>
    </row>
    <row r="13" spans="2:17" x14ac:dyDescent="0.2">
      <c r="B13" s="63"/>
      <c r="C13" s="63"/>
      <c r="D13" s="63"/>
      <c r="E13" s="63"/>
      <c r="F13" s="63"/>
      <c r="G13" s="63"/>
      <c r="H13" s="63"/>
      <c r="I13" s="63"/>
      <c r="J13" s="63"/>
      <c r="K13" s="63"/>
      <c r="L13" s="63"/>
      <c r="M13" s="63"/>
      <c r="N13" s="63"/>
      <c r="O13" s="63"/>
      <c r="P13" s="63"/>
      <c r="Q13" s="63"/>
    </row>
    <row r="14" spans="2:17" x14ac:dyDescent="0.2">
      <c r="B14" s="63"/>
      <c r="C14" s="63"/>
      <c r="D14" s="63"/>
      <c r="E14" s="63"/>
      <c r="F14" s="63"/>
      <c r="G14" s="63"/>
      <c r="H14" s="63"/>
      <c r="I14" s="63"/>
      <c r="J14" s="63"/>
      <c r="K14" s="63"/>
      <c r="L14" s="63"/>
      <c r="M14" s="63"/>
      <c r="N14" s="63"/>
      <c r="O14" s="63"/>
      <c r="P14" s="63"/>
      <c r="Q14" s="63"/>
    </row>
    <row r="15" spans="2:17" x14ac:dyDescent="0.2">
      <c r="B15" s="63"/>
      <c r="C15" s="63"/>
      <c r="D15" s="63"/>
      <c r="E15" s="63"/>
      <c r="F15" s="63"/>
      <c r="G15" s="63"/>
      <c r="H15" s="63"/>
      <c r="I15" s="63"/>
      <c r="J15" s="63"/>
      <c r="K15" s="63"/>
      <c r="L15" s="63"/>
      <c r="M15" s="63"/>
      <c r="N15" s="63"/>
      <c r="O15" s="63"/>
      <c r="P15" s="63"/>
      <c r="Q15" s="63"/>
    </row>
    <row r="16" spans="2:17" x14ac:dyDescent="0.2">
      <c r="B16" s="63"/>
      <c r="C16" s="63"/>
      <c r="D16" s="63"/>
      <c r="E16" s="63"/>
      <c r="F16" s="63"/>
      <c r="G16" s="63"/>
      <c r="H16" s="63"/>
      <c r="I16" s="63"/>
      <c r="J16" s="63"/>
      <c r="K16" s="63"/>
      <c r="L16" s="63"/>
      <c r="M16" s="63"/>
      <c r="N16" s="63"/>
      <c r="O16" s="63"/>
      <c r="P16" s="63"/>
      <c r="Q16" s="63"/>
    </row>
    <row r="17" spans="2:17" x14ac:dyDescent="0.2">
      <c r="B17" s="63"/>
      <c r="C17" s="63"/>
      <c r="D17" s="63"/>
      <c r="E17" s="63"/>
      <c r="F17" s="63"/>
      <c r="G17" s="63"/>
      <c r="H17" s="63"/>
      <c r="I17" s="63"/>
      <c r="J17" s="63"/>
      <c r="K17" s="63"/>
      <c r="L17" s="63"/>
      <c r="M17" s="63"/>
      <c r="N17" s="63"/>
      <c r="O17" s="63"/>
      <c r="P17" s="63"/>
      <c r="Q17" s="63"/>
    </row>
    <row r="18" spans="2:17" x14ac:dyDescent="0.2">
      <c r="B18" s="63"/>
      <c r="C18" s="63"/>
      <c r="D18" s="63"/>
      <c r="E18" s="63"/>
      <c r="F18" s="63"/>
      <c r="G18" s="63"/>
      <c r="H18" s="63"/>
      <c r="I18" s="63"/>
      <c r="J18" s="63"/>
      <c r="K18" s="63"/>
      <c r="L18" s="63"/>
      <c r="M18" s="63"/>
      <c r="N18" s="63"/>
      <c r="O18" s="63"/>
      <c r="P18" s="63"/>
      <c r="Q18" s="63"/>
    </row>
    <row r="19" spans="2:17" x14ac:dyDescent="0.2">
      <c r="B19" s="63"/>
      <c r="C19" s="63"/>
      <c r="D19" s="63"/>
      <c r="E19" s="63"/>
      <c r="F19" s="63"/>
      <c r="G19" s="63"/>
      <c r="H19" s="63"/>
      <c r="I19" s="63"/>
      <c r="J19" s="63"/>
      <c r="K19" s="63"/>
      <c r="L19" s="63"/>
      <c r="M19" s="63"/>
      <c r="N19" s="63"/>
      <c r="O19" s="63"/>
      <c r="P19" s="63"/>
      <c r="Q19" s="63"/>
    </row>
    <row r="20" spans="2:17" x14ac:dyDescent="0.2">
      <c r="B20" s="63"/>
      <c r="C20" s="63"/>
      <c r="D20" s="63"/>
      <c r="E20" s="63"/>
      <c r="F20" s="63"/>
      <c r="G20" s="63"/>
      <c r="H20" s="63"/>
      <c r="I20" s="63"/>
      <c r="J20" s="63"/>
      <c r="K20" s="63"/>
      <c r="L20" s="63"/>
      <c r="M20" s="63"/>
      <c r="N20" s="63"/>
      <c r="O20" s="63"/>
      <c r="P20" s="63"/>
      <c r="Q20" s="63"/>
    </row>
    <row r="21" spans="2:17" x14ac:dyDescent="0.2">
      <c r="B21" s="63"/>
      <c r="C21" s="63"/>
      <c r="D21" s="63"/>
      <c r="E21" s="63"/>
      <c r="F21" s="63"/>
      <c r="G21" s="63"/>
      <c r="H21" s="63"/>
      <c r="I21" s="63"/>
      <c r="J21" s="63"/>
      <c r="K21" s="63"/>
      <c r="L21" s="63"/>
      <c r="M21" s="63"/>
      <c r="N21" s="63"/>
      <c r="O21" s="63"/>
      <c r="P21" s="63"/>
      <c r="Q21" s="63"/>
    </row>
    <row r="22" spans="2:17" x14ac:dyDescent="0.2">
      <c r="B22" s="63"/>
      <c r="C22" s="63"/>
      <c r="D22" s="63"/>
      <c r="E22" s="63"/>
      <c r="F22" s="63"/>
      <c r="G22" s="63"/>
      <c r="H22" s="63"/>
      <c r="I22" s="63"/>
      <c r="J22" s="63"/>
      <c r="K22" s="63"/>
      <c r="L22" s="63"/>
      <c r="M22" s="63"/>
      <c r="N22" s="63"/>
      <c r="O22" s="63"/>
      <c r="P22" s="63"/>
      <c r="Q22" s="63"/>
    </row>
    <row r="23" spans="2:17" x14ac:dyDescent="0.2">
      <c r="B23" s="63"/>
      <c r="C23" s="63"/>
      <c r="D23" s="63"/>
      <c r="E23" s="63"/>
      <c r="F23" s="63"/>
      <c r="G23" s="63"/>
      <c r="H23" s="63"/>
      <c r="I23" s="63"/>
      <c r="J23" s="63"/>
      <c r="K23" s="63"/>
      <c r="L23" s="63"/>
      <c r="M23" s="63"/>
      <c r="N23" s="63"/>
      <c r="O23" s="63"/>
      <c r="P23" s="63"/>
      <c r="Q23" s="63"/>
    </row>
    <row r="24" spans="2:17" x14ac:dyDescent="0.2">
      <c r="B24" s="63"/>
      <c r="C24" s="63"/>
      <c r="D24" s="63"/>
      <c r="E24" s="63"/>
      <c r="F24" s="63"/>
      <c r="G24" s="63"/>
      <c r="H24" s="63"/>
      <c r="I24" s="63"/>
      <c r="J24" s="63"/>
      <c r="K24" s="63"/>
      <c r="L24" s="63"/>
      <c r="M24" s="63"/>
      <c r="N24" s="63"/>
      <c r="O24" s="63"/>
      <c r="P24" s="63"/>
      <c r="Q24" s="63"/>
    </row>
    <row r="25" spans="2:17" x14ac:dyDescent="0.2">
      <c r="B25" s="63"/>
      <c r="C25" s="63"/>
      <c r="D25" s="63"/>
      <c r="E25" s="63"/>
      <c r="F25" s="63"/>
      <c r="G25" s="63"/>
      <c r="H25" s="63"/>
      <c r="I25" s="63"/>
      <c r="J25" s="63"/>
      <c r="K25" s="63"/>
      <c r="L25" s="63"/>
      <c r="M25" s="63"/>
      <c r="N25" s="63"/>
      <c r="O25" s="63"/>
      <c r="P25" s="63"/>
      <c r="Q25" s="63"/>
    </row>
    <row r="26" spans="2:17" x14ac:dyDescent="0.2">
      <c r="B26" s="63"/>
      <c r="C26" s="63"/>
      <c r="D26" s="63"/>
      <c r="E26" s="63"/>
      <c r="F26" s="63"/>
      <c r="G26" s="63"/>
      <c r="H26" s="63"/>
      <c r="I26" s="63"/>
      <c r="J26" s="63"/>
      <c r="K26" s="63"/>
      <c r="L26" s="63"/>
      <c r="M26" s="63"/>
      <c r="N26" s="63"/>
      <c r="O26" s="63"/>
      <c r="P26" s="63"/>
      <c r="Q26" s="63"/>
    </row>
    <row r="27" spans="2:17" x14ac:dyDescent="0.2">
      <c r="B27" s="63"/>
      <c r="C27" s="63"/>
      <c r="D27" s="63"/>
      <c r="E27" s="63"/>
      <c r="F27" s="63"/>
      <c r="G27" s="63"/>
      <c r="H27" s="63"/>
      <c r="I27" s="63"/>
      <c r="J27" s="63"/>
      <c r="K27" s="63"/>
      <c r="L27" s="63"/>
      <c r="M27" s="63"/>
      <c r="N27" s="63"/>
      <c r="O27" s="63"/>
      <c r="P27" s="63"/>
      <c r="Q27" s="63"/>
    </row>
    <row r="28" spans="2:17" x14ac:dyDescent="0.2">
      <c r="B28" s="63"/>
      <c r="C28" s="63"/>
      <c r="D28" s="63"/>
      <c r="E28" s="63"/>
      <c r="F28" s="63"/>
      <c r="G28" s="63"/>
      <c r="H28" s="63"/>
      <c r="I28" s="63"/>
      <c r="J28" s="63"/>
      <c r="K28" s="63"/>
      <c r="L28" s="63"/>
      <c r="M28" s="63"/>
      <c r="N28" s="63"/>
      <c r="O28" s="63"/>
      <c r="P28" s="63"/>
      <c r="Q28" s="63"/>
    </row>
    <row r="29" spans="2:17" x14ac:dyDescent="0.2">
      <c r="B29" s="63"/>
      <c r="C29" s="63"/>
      <c r="D29" s="63"/>
      <c r="E29" s="63"/>
      <c r="F29" s="63"/>
      <c r="G29" s="63"/>
      <c r="H29" s="63"/>
      <c r="I29" s="63"/>
      <c r="J29" s="63"/>
      <c r="K29" s="63"/>
      <c r="L29" s="63"/>
      <c r="M29" s="63"/>
      <c r="N29" s="63"/>
      <c r="O29" s="63"/>
      <c r="P29" s="63"/>
      <c r="Q29" s="63"/>
    </row>
    <row r="30" spans="2:17" x14ac:dyDescent="0.2">
      <c r="B30" s="63"/>
      <c r="C30" s="63"/>
      <c r="D30" s="63"/>
      <c r="E30" s="63"/>
      <c r="F30" s="63"/>
      <c r="G30" s="63"/>
      <c r="H30" s="63"/>
      <c r="I30" s="63"/>
      <c r="J30" s="63"/>
      <c r="K30" s="63"/>
      <c r="L30" s="63"/>
      <c r="M30" s="63"/>
      <c r="N30" s="63"/>
      <c r="O30" s="63"/>
      <c r="P30" s="63"/>
      <c r="Q30" s="63"/>
    </row>
    <row r="31" spans="2:17" x14ac:dyDescent="0.2">
      <c r="B31" s="63"/>
      <c r="C31" s="63"/>
      <c r="D31" s="63"/>
      <c r="E31" s="63"/>
      <c r="F31" s="63"/>
      <c r="G31" s="63"/>
      <c r="H31" s="63"/>
      <c r="I31" s="63"/>
      <c r="J31" s="63"/>
      <c r="K31" s="63"/>
      <c r="L31" s="63"/>
      <c r="M31" s="63"/>
      <c r="N31" s="63"/>
      <c r="O31" s="63"/>
      <c r="P31" s="63"/>
      <c r="Q31" s="63"/>
    </row>
    <row r="32" spans="2:17" x14ac:dyDescent="0.2">
      <c r="B32" s="63"/>
      <c r="C32" s="63"/>
      <c r="D32" s="63"/>
      <c r="E32" s="63"/>
      <c r="F32" s="63"/>
      <c r="G32" s="63"/>
      <c r="H32" s="63"/>
      <c r="I32" s="63"/>
      <c r="J32" s="63"/>
      <c r="K32" s="63"/>
      <c r="L32" s="63"/>
      <c r="M32" s="63"/>
      <c r="N32" s="63"/>
      <c r="O32" s="63"/>
      <c r="P32" s="63"/>
      <c r="Q32" s="63"/>
    </row>
    <row r="33" spans="2:17" x14ac:dyDescent="0.2">
      <c r="B33" s="63"/>
      <c r="C33" s="63"/>
      <c r="D33" s="63"/>
      <c r="E33" s="63"/>
      <c r="F33" s="63"/>
      <c r="G33" s="63"/>
      <c r="H33" s="63"/>
      <c r="I33" s="63"/>
      <c r="J33" s="63"/>
      <c r="K33" s="63"/>
      <c r="L33" s="63"/>
      <c r="M33" s="63"/>
      <c r="N33" s="63"/>
      <c r="O33" s="63"/>
      <c r="P33" s="63"/>
      <c r="Q33" s="63"/>
    </row>
    <row r="34" spans="2:17" x14ac:dyDescent="0.2">
      <c r="B34" s="63"/>
      <c r="C34" s="63"/>
      <c r="D34" s="63"/>
      <c r="E34" s="63"/>
      <c r="F34" s="63"/>
      <c r="G34" s="63"/>
      <c r="H34" s="63"/>
      <c r="I34" s="63"/>
      <c r="J34" s="63"/>
      <c r="K34" s="63"/>
      <c r="L34" s="63"/>
      <c r="M34" s="63"/>
      <c r="N34" s="63"/>
      <c r="O34" s="63"/>
      <c r="P34" s="63"/>
      <c r="Q34" s="63"/>
    </row>
    <row r="35" spans="2:17" x14ac:dyDescent="0.2">
      <c r="B35" s="63"/>
      <c r="C35" s="63"/>
      <c r="D35" s="63"/>
      <c r="E35" s="63"/>
      <c r="F35" s="63"/>
      <c r="G35" s="63"/>
      <c r="H35" s="63"/>
      <c r="I35" s="63"/>
      <c r="J35" s="63"/>
      <c r="K35" s="63"/>
      <c r="L35" s="63"/>
      <c r="M35" s="63"/>
      <c r="N35" s="63"/>
      <c r="O35" s="63"/>
      <c r="P35" s="63"/>
      <c r="Q35" s="63"/>
    </row>
    <row r="37" spans="2:17" ht="12.75" x14ac:dyDescent="0.2">
      <c r="B37" s="62" t="s">
        <v>7</v>
      </c>
      <c r="C37" s="62"/>
      <c r="D37" s="51">
        <f>[0]!Cash_minimum</f>
        <v>0</v>
      </c>
    </row>
    <row r="38" spans="2:17" ht="12.75" x14ac:dyDescent="0.2">
      <c r="B38" s="2"/>
      <c r="C38" s="22"/>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11029-9263-48A0-82FD-95F7C86A15B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133DD424-FC02-4E74-83F6-36F4774EE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TM16410107</Templat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Cash Flow</vt:lpstr>
      <vt:lpstr>Cash Flow Chart</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2021-03-25T22:35:31Z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